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04F7E392-9AC5-45FE-B88B-34BAE07520A0}" xr6:coauthVersionLast="47" xr6:coauthVersionMax="47" xr10:uidLastSave="{00000000-0000-0000-0000-000000000000}"/>
  <bookViews>
    <workbookView xWindow="-120" yWindow="-120" windowWidth="20730" windowHeight="11040" firstSheet="4" activeTab="8" xr2:uid="{00000000-000D-0000-FFFF-FFFF00000000}"/>
  </bookViews>
  <sheets>
    <sheet name="Ballet Clássico DUO" sheetId="7" r:id="rId1"/>
    <sheet name="BALLET CLASSICO TRIO" sheetId="17" r:id="rId2"/>
    <sheet name="Danças Urbanas DUO" sheetId="8" r:id="rId3"/>
    <sheet name="DANÇAS URBANAS TRIO" sheetId="16" r:id="rId4"/>
    <sheet name="Estilo Livre DUO" sheetId="9" r:id="rId5"/>
    <sheet name="ESTILO LIVRE TRIO" sheetId="18" r:id="rId6"/>
    <sheet name="JAZZ DUO" sheetId="19" r:id="rId7"/>
    <sheet name="JAZZ TRIO" sheetId="20" r:id="rId8"/>
    <sheet name="EFICIÊNCIA 1ª ETAPA" sheetId="15" r:id="rId9"/>
    <sheet name="LISTAS" sheetId="13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1" i="9" l="1"/>
  <c r="K41" i="9" s="1"/>
  <c r="H41" i="9" s="1"/>
  <c r="G40" i="9"/>
  <c r="K40" i="9" s="1"/>
  <c r="J41" i="9" l="1"/>
  <c r="H40" i="9"/>
  <c r="J40" i="9"/>
  <c r="O20" i="15"/>
  <c r="S20" i="15"/>
  <c r="W20" i="15"/>
  <c r="O21" i="15"/>
  <c r="S21" i="15"/>
  <c r="W21" i="15"/>
  <c r="O22" i="15"/>
  <c r="S22" i="15"/>
  <c r="W22" i="15"/>
  <c r="O23" i="15"/>
  <c r="S23" i="15"/>
  <c r="W23" i="15"/>
  <c r="O24" i="15"/>
  <c r="S24" i="15"/>
  <c r="W24" i="15"/>
  <c r="O25" i="15"/>
  <c r="S25" i="15"/>
  <c r="W25" i="15"/>
  <c r="O26" i="15"/>
  <c r="S26" i="15"/>
  <c r="W26" i="15"/>
  <c r="O27" i="15"/>
  <c r="S27" i="15"/>
  <c r="W27" i="15"/>
  <c r="O28" i="15"/>
  <c r="S28" i="15"/>
  <c r="W28" i="15"/>
  <c r="O29" i="15"/>
  <c r="S29" i="15"/>
  <c r="W29" i="15"/>
  <c r="O30" i="15"/>
  <c r="S30" i="15"/>
  <c r="W30" i="15"/>
  <c r="O31" i="15"/>
  <c r="S31" i="15"/>
  <c r="W31" i="15"/>
  <c r="O32" i="15"/>
  <c r="S32" i="15"/>
  <c r="W32" i="15"/>
  <c r="O33" i="15"/>
  <c r="S33" i="15"/>
  <c r="W33" i="15"/>
  <c r="O34" i="15"/>
  <c r="S34" i="15"/>
  <c r="W34" i="15"/>
  <c r="O35" i="15"/>
  <c r="S35" i="15"/>
  <c r="W35" i="15"/>
  <c r="O36" i="15"/>
  <c r="S36" i="15"/>
  <c r="W36" i="15"/>
  <c r="K20" i="15"/>
  <c r="K21" i="15"/>
  <c r="K22" i="15"/>
  <c r="K23" i="15"/>
  <c r="K24" i="15"/>
  <c r="K25" i="15"/>
  <c r="K26" i="15"/>
  <c r="K27" i="15"/>
  <c r="K28" i="15"/>
  <c r="K29" i="15"/>
  <c r="K30" i="15"/>
  <c r="K31" i="15"/>
  <c r="K32" i="15"/>
  <c r="K33" i="15"/>
  <c r="K34" i="15"/>
  <c r="K35" i="15"/>
  <c r="K36" i="15"/>
  <c r="G124" i="20"/>
  <c r="K124" i="20" s="1"/>
  <c r="D124" i="20"/>
  <c r="C124" i="20"/>
  <c r="R123" i="20"/>
  <c r="O123" i="20" s="1"/>
  <c r="T123" i="20" s="1"/>
  <c r="Q123" i="20"/>
  <c r="P123" i="20"/>
  <c r="L123" i="20"/>
  <c r="D123" i="20"/>
  <c r="C123" i="20"/>
  <c r="J122" i="20"/>
  <c r="G122" i="20"/>
  <c r="K122" i="20" s="1"/>
  <c r="P122" i="20" s="1"/>
  <c r="D122" i="20"/>
  <c r="C122" i="20"/>
  <c r="R121" i="20"/>
  <c r="O121" i="20" s="1"/>
  <c r="G121" i="20"/>
  <c r="K121" i="20" s="1"/>
  <c r="H121" i="20" s="1"/>
  <c r="D121" i="20"/>
  <c r="C121" i="20"/>
  <c r="R120" i="20"/>
  <c r="O120" i="20" s="1"/>
  <c r="S120" i="20" s="1"/>
  <c r="Q120" i="20"/>
  <c r="P120" i="20"/>
  <c r="L120" i="20"/>
  <c r="D120" i="20"/>
  <c r="C120" i="20"/>
  <c r="R119" i="20"/>
  <c r="O119" i="20" s="1"/>
  <c r="T119" i="20" s="1"/>
  <c r="Q119" i="20"/>
  <c r="P119" i="20"/>
  <c r="L119" i="20"/>
  <c r="D119" i="20"/>
  <c r="C119" i="20"/>
  <c r="R118" i="20"/>
  <c r="O118" i="20" s="1"/>
  <c r="Q118" i="20"/>
  <c r="P118" i="20"/>
  <c r="L118" i="20"/>
  <c r="D118" i="20"/>
  <c r="C118" i="20"/>
  <c r="R117" i="20"/>
  <c r="O117" i="20" s="1"/>
  <c r="T117" i="20" s="1"/>
  <c r="Q117" i="20"/>
  <c r="P117" i="20"/>
  <c r="L117" i="20"/>
  <c r="D117" i="20"/>
  <c r="C117" i="20"/>
  <c r="R116" i="20"/>
  <c r="O116" i="20" s="1"/>
  <c r="S116" i="20" s="1"/>
  <c r="Q116" i="20"/>
  <c r="P116" i="20"/>
  <c r="L116" i="20"/>
  <c r="D116" i="20"/>
  <c r="C116" i="20"/>
  <c r="R115" i="20"/>
  <c r="O115" i="20" s="1"/>
  <c r="T115" i="20" s="1"/>
  <c r="Q115" i="20"/>
  <c r="P115" i="20"/>
  <c r="L115" i="20"/>
  <c r="D115" i="20"/>
  <c r="C115" i="20"/>
  <c r="R114" i="20"/>
  <c r="O114" i="20" s="1"/>
  <c r="Q114" i="20"/>
  <c r="P114" i="20"/>
  <c r="L114" i="20"/>
  <c r="D114" i="20"/>
  <c r="C114" i="20"/>
  <c r="R113" i="20"/>
  <c r="O113" i="20" s="1"/>
  <c r="T113" i="20" s="1"/>
  <c r="Q113" i="20"/>
  <c r="P113" i="20"/>
  <c r="L113" i="20"/>
  <c r="D113" i="20"/>
  <c r="C113" i="20"/>
  <c r="R112" i="20"/>
  <c r="O112" i="20" s="1"/>
  <c r="S112" i="20" s="1"/>
  <c r="Q112" i="20"/>
  <c r="P112" i="20"/>
  <c r="L112" i="20"/>
  <c r="D112" i="20"/>
  <c r="C112" i="20"/>
  <c r="G111" i="20"/>
  <c r="K111" i="20" s="1"/>
  <c r="D111" i="20"/>
  <c r="C111" i="20"/>
  <c r="G110" i="20"/>
  <c r="K110" i="20" s="1"/>
  <c r="D110" i="20"/>
  <c r="C110" i="20"/>
  <c r="G109" i="20"/>
  <c r="K109" i="20" s="1"/>
  <c r="D109" i="20"/>
  <c r="C109" i="20"/>
  <c r="G108" i="20"/>
  <c r="K108" i="20" s="1"/>
  <c r="D108" i="20"/>
  <c r="C108" i="20"/>
  <c r="G107" i="20"/>
  <c r="K107" i="20" s="1"/>
  <c r="D107" i="20"/>
  <c r="C107" i="20"/>
  <c r="G106" i="20"/>
  <c r="K106" i="20" s="1"/>
  <c r="D106" i="20"/>
  <c r="C106" i="20"/>
  <c r="G105" i="20"/>
  <c r="K105" i="20" s="1"/>
  <c r="D105" i="20"/>
  <c r="C105" i="20"/>
  <c r="G100" i="20"/>
  <c r="K100" i="20" s="1"/>
  <c r="D100" i="20"/>
  <c r="C100" i="20"/>
  <c r="R99" i="20"/>
  <c r="O99" i="20" s="1"/>
  <c r="T99" i="20" s="1"/>
  <c r="Q99" i="20"/>
  <c r="P99" i="20"/>
  <c r="L99" i="20"/>
  <c r="D99" i="20"/>
  <c r="C99" i="20"/>
  <c r="G98" i="20"/>
  <c r="K98" i="20" s="1"/>
  <c r="J98" i="20" s="1"/>
  <c r="D98" i="20"/>
  <c r="C98" i="20"/>
  <c r="G97" i="20"/>
  <c r="K97" i="20" s="1"/>
  <c r="P97" i="20" s="1"/>
  <c r="D97" i="20"/>
  <c r="C97" i="20"/>
  <c r="R96" i="20"/>
  <c r="O96" i="20" s="1"/>
  <c r="Q96" i="20"/>
  <c r="P96" i="20"/>
  <c r="L96" i="20"/>
  <c r="D96" i="20"/>
  <c r="C96" i="20"/>
  <c r="R95" i="20"/>
  <c r="O95" i="20" s="1"/>
  <c r="T95" i="20" s="1"/>
  <c r="Q95" i="20"/>
  <c r="P95" i="20"/>
  <c r="L95" i="20"/>
  <c r="D95" i="20"/>
  <c r="C95" i="20"/>
  <c r="R94" i="20"/>
  <c r="O94" i="20" s="1"/>
  <c r="S94" i="20" s="1"/>
  <c r="Q94" i="20"/>
  <c r="P94" i="20"/>
  <c r="L94" i="20"/>
  <c r="D94" i="20"/>
  <c r="C94" i="20"/>
  <c r="R93" i="20"/>
  <c r="O93" i="20" s="1"/>
  <c r="T93" i="20" s="1"/>
  <c r="Q93" i="20"/>
  <c r="P93" i="20"/>
  <c r="L93" i="20"/>
  <c r="D93" i="20"/>
  <c r="C93" i="20"/>
  <c r="R92" i="20"/>
  <c r="O92" i="20" s="1"/>
  <c r="S92" i="20" s="1"/>
  <c r="Q92" i="20"/>
  <c r="P92" i="20"/>
  <c r="L92" i="20"/>
  <c r="D92" i="20"/>
  <c r="C92" i="20"/>
  <c r="R91" i="20"/>
  <c r="O91" i="20" s="1"/>
  <c r="T91" i="20" s="1"/>
  <c r="Q91" i="20"/>
  <c r="P91" i="20"/>
  <c r="L91" i="20"/>
  <c r="D91" i="20"/>
  <c r="C91" i="20"/>
  <c r="R90" i="20"/>
  <c r="O90" i="20" s="1"/>
  <c r="S90" i="20" s="1"/>
  <c r="Q90" i="20"/>
  <c r="P90" i="20"/>
  <c r="L90" i="20"/>
  <c r="D90" i="20"/>
  <c r="C90" i="20"/>
  <c r="R89" i="20"/>
  <c r="O89" i="20" s="1"/>
  <c r="T89" i="20" s="1"/>
  <c r="Q89" i="20"/>
  <c r="P89" i="20"/>
  <c r="L89" i="20"/>
  <c r="D89" i="20"/>
  <c r="C89" i="20"/>
  <c r="R88" i="20"/>
  <c r="O88" i="20" s="1"/>
  <c r="Q88" i="20"/>
  <c r="P88" i="20"/>
  <c r="L88" i="20"/>
  <c r="D88" i="20"/>
  <c r="C88" i="20"/>
  <c r="G87" i="20"/>
  <c r="K87" i="20" s="1"/>
  <c r="D87" i="20"/>
  <c r="C87" i="20"/>
  <c r="G86" i="20"/>
  <c r="K86" i="20" s="1"/>
  <c r="Q86" i="20" s="1"/>
  <c r="D86" i="20"/>
  <c r="C86" i="20"/>
  <c r="G85" i="20"/>
  <c r="K85" i="20" s="1"/>
  <c r="D85" i="20"/>
  <c r="C85" i="20"/>
  <c r="K84" i="20"/>
  <c r="Q84" i="20" s="1"/>
  <c r="I84" i="20"/>
  <c r="G84" i="20"/>
  <c r="D84" i="20"/>
  <c r="C84" i="20"/>
  <c r="G83" i="20"/>
  <c r="K83" i="20" s="1"/>
  <c r="D83" i="20"/>
  <c r="C83" i="20"/>
  <c r="G82" i="20"/>
  <c r="K82" i="20" s="1"/>
  <c r="Q82" i="20" s="1"/>
  <c r="D82" i="20"/>
  <c r="C82" i="20"/>
  <c r="G81" i="20"/>
  <c r="K81" i="20" s="1"/>
  <c r="D81" i="20"/>
  <c r="C81" i="20"/>
  <c r="G76" i="20"/>
  <c r="K76" i="20" s="1"/>
  <c r="Q76" i="20" s="1"/>
  <c r="D76" i="20"/>
  <c r="C76" i="20"/>
  <c r="R75" i="20"/>
  <c r="O75" i="20" s="1"/>
  <c r="T75" i="20" s="1"/>
  <c r="Q75" i="20"/>
  <c r="P75" i="20"/>
  <c r="L75" i="20"/>
  <c r="D75" i="20"/>
  <c r="C75" i="20"/>
  <c r="P74" i="20"/>
  <c r="G74" i="20"/>
  <c r="K74" i="20" s="1"/>
  <c r="D74" i="20"/>
  <c r="C74" i="20"/>
  <c r="R73" i="20"/>
  <c r="O73" i="20" s="1"/>
  <c r="G73" i="20"/>
  <c r="K73" i="20" s="1"/>
  <c r="D73" i="20"/>
  <c r="C73" i="20"/>
  <c r="R72" i="20"/>
  <c r="O72" i="20" s="1"/>
  <c r="S72" i="20" s="1"/>
  <c r="Q72" i="20"/>
  <c r="P72" i="20"/>
  <c r="L72" i="20"/>
  <c r="D72" i="20"/>
  <c r="C72" i="20"/>
  <c r="R71" i="20"/>
  <c r="O71" i="20" s="1"/>
  <c r="T71" i="20" s="1"/>
  <c r="Q71" i="20"/>
  <c r="P71" i="20"/>
  <c r="L71" i="20"/>
  <c r="D71" i="20"/>
  <c r="C71" i="20"/>
  <c r="R70" i="20"/>
  <c r="O70" i="20" s="1"/>
  <c r="Q70" i="20"/>
  <c r="P70" i="20"/>
  <c r="L70" i="20"/>
  <c r="D70" i="20"/>
  <c r="C70" i="20"/>
  <c r="R69" i="20"/>
  <c r="O69" i="20" s="1"/>
  <c r="T69" i="20" s="1"/>
  <c r="Q69" i="20"/>
  <c r="P69" i="20"/>
  <c r="L69" i="20"/>
  <c r="D69" i="20"/>
  <c r="C69" i="20"/>
  <c r="R68" i="20"/>
  <c r="O68" i="20" s="1"/>
  <c r="Q68" i="20"/>
  <c r="P68" i="20"/>
  <c r="L68" i="20"/>
  <c r="D68" i="20"/>
  <c r="C68" i="20"/>
  <c r="R67" i="20"/>
  <c r="O67" i="20" s="1"/>
  <c r="T67" i="20" s="1"/>
  <c r="Q67" i="20"/>
  <c r="P67" i="20"/>
  <c r="L67" i="20"/>
  <c r="D67" i="20"/>
  <c r="C67" i="20"/>
  <c r="R66" i="20"/>
  <c r="O66" i="20" s="1"/>
  <c r="S66" i="20" s="1"/>
  <c r="Q66" i="20"/>
  <c r="P66" i="20"/>
  <c r="L66" i="20"/>
  <c r="D66" i="20"/>
  <c r="C66" i="20"/>
  <c r="R65" i="20"/>
  <c r="O65" i="20" s="1"/>
  <c r="T65" i="20" s="1"/>
  <c r="Q65" i="20"/>
  <c r="P65" i="20"/>
  <c r="L65" i="20"/>
  <c r="D65" i="20"/>
  <c r="C65" i="20"/>
  <c r="R64" i="20"/>
  <c r="O64" i="20" s="1"/>
  <c r="Q64" i="20"/>
  <c r="P64" i="20"/>
  <c r="L64" i="20"/>
  <c r="D64" i="20"/>
  <c r="C64" i="20"/>
  <c r="I63" i="20"/>
  <c r="G63" i="20"/>
  <c r="K63" i="20" s="1"/>
  <c r="D63" i="20"/>
  <c r="C63" i="20"/>
  <c r="G62" i="20"/>
  <c r="K62" i="20" s="1"/>
  <c r="D62" i="20"/>
  <c r="C62" i="20"/>
  <c r="G61" i="20"/>
  <c r="K61" i="20" s="1"/>
  <c r="D61" i="20"/>
  <c r="C61" i="20"/>
  <c r="G60" i="20"/>
  <c r="K60" i="20" s="1"/>
  <c r="D60" i="20"/>
  <c r="C60" i="20"/>
  <c r="G59" i="20"/>
  <c r="K59" i="20" s="1"/>
  <c r="D59" i="20"/>
  <c r="C59" i="20"/>
  <c r="G58" i="20"/>
  <c r="K58" i="20" s="1"/>
  <c r="D58" i="20"/>
  <c r="C58" i="20"/>
  <c r="G57" i="20"/>
  <c r="K57" i="20" s="1"/>
  <c r="Q57" i="20" s="1"/>
  <c r="D57" i="20"/>
  <c r="C57" i="20"/>
  <c r="G52" i="20"/>
  <c r="K52" i="20" s="1"/>
  <c r="Q52" i="20" s="1"/>
  <c r="D52" i="20"/>
  <c r="C52" i="20"/>
  <c r="R51" i="20"/>
  <c r="O51" i="20" s="1"/>
  <c r="T51" i="20" s="1"/>
  <c r="Q51" i="20"/>
  <c r="P51" i="20"/>
  <c r="L51" i="20"/>
  <c r="D51" i="20"/>
  <c r="C51" i="20"/>
  <c r="J50" i="20"/>
  <c r="G50" i="20"/>
  <c r="K50" i="20" s="1"/>
  <c r="L50" i="20" s="1"/>
  <c r="D50" i="20"/>
  <c r="C50" i="20"/>
  <c r="G49" i="20"/>
  <c r="K49" i="20" s="1"/>
  <c r="J49" i="20" s="1"/>
  <c r="D49" i="20"/>
  <c r="C49" i="20"/>
  <c r="R48" i="20"/>
  <c r="O48" i="20" s="1"/>
  <c r="S48" i="20" s="1"/>
  <c r="Q48" i="20"/>
  <c r="P48" i="20"/>
  <c r="L48" i="20"/>
  <c r="D48" i="20"/>
  <c r="C48" i="20"/>
  <c r="R47" i="20"/>
  <c r="O47" i="20" s="1"/>
  <c r="T47" i="20" s="1"/>
  <c r="Q47" i="20"/>
  <c r="P47" i="20"/>
  <c r="L47" i="20"/>
  <c r="D47" i="20"/>
  <c r="C47" i="20"/>
  <c r="R46" i="20"/>
  <c r="O46" i="20" s="1"/>
  <c r="S46" i="20" s="1"/>
  <c r="Q46" i="20"/>
  <c r="P46" i="20"/>
  <c r="L46" i="20"/>
  <c r="D46" i="20"/>
  <c r="C46" i="20"/>
  <c r="R45" i="20"/>
  <c r="O45" i="20" s="1"/>
  <c r="T45" i="20" s="1"/>
  <c r="Q45" i="20"/>
  <c r="P45" i="20"/>
  <c r="L45" i="20"/>
  <c r="D45" i="20"/>
  <c r="C45" i="20"/>
  <c r="R44" i="20"/>
  <c r="O44" i="20" s="1"/>
  <c r="S44" i="20" s="1"/>
  <c r="Q44" i="20"/>
  <c r="P44" i="20"/>
  <c r="L44" i="20"/>
  <c r="D44" i="20"/>
  <c r="C44" i="20"/>
  <c r="R43" i="20"/>
  <c r="O43" i="20" s="1"/>
  <c r="T43" i="20" s="1"/>
  <c r="Q43" i="20"/>
  <c r="P43" i="20"/>
  <c r="L43" i="20"/>
  <c r="D43" i="20"/>
  <c r="C43" i="20"/>
  <c r="R42" i="20"/>
  <c r="O42" i="20" s="1"/>
  <c r="S42" i="20" s="1"/>
  <c r="Q42" i="20"/>
  <c r="P42" i="20"/>
  <c r="L42" i="20"/>
  <c r="D42" i="20"/>
  <c r="C42" i="20"/>
  <c r="R41" i="20"/>
  <c r="O41" i="20" s="1"/>
  <c r="T41" i="20" s="1"/>
  <c r="Q41" i="20"/>
  <c r="P41" i="20"/>
  <c r="L41" i="20"/>
  <c r="D41" i="20"/>
  <c r="C41" i="20"/>
  <c r="R40" i="20"/>
  <c r="O40" i="20" s="1"/>
  <c r="S40" i="20" s="1"/>
  <c r="Q40" i="20"/>
  <c r="P40" i="20"/>
  <c r="L40" i="20"/>
  <c r="D40" i="20"/>
  <c r="C40" i="20"/>
  <c r="G39" i="20"/>
  <c r="K39" i="20" s="1"/>
  <c r="I39" i="20" s="1"/>
  <c r="D39" i="20"/>
  <c r="C39" i="20"/>
  <c r="G38" i="20"/>
  <c r="K38" i="20" s="1"/>
  <c r="I38" i="20" s="1"/>
  <c r="D38" i="20"/>
  <c r="C38" i="20"/>
  <c r="G37" i="20"/>
  <c r="K37" i="20" s="1"/>
  <c r="I37" i="20" s="1"/>
  <c r="D37" i="20"/>
  <c r="C37" i="20"/>
  <c r="G36" i="20"/>
  <c r="K36" i="20" s="1"/>
  <c r="I36" i="20" s="1"/>
  <c r="D36" i="20"/>
  <c r="C36" i="20"/>
  <c r="G35" i="20"/>
  <c r="K35" i="20" s="1"/>
  <c r="C35" i="20"/>
  <c r="G34" i="20"/>
  <c r="K34" i="20" s="1"/>
  <c r="C34" i="20"/>
  <c r="G33" i="20"/>
  <c r="K33" i="20" s="1"/>
  <c r="D33" i="20"/>
  <c r="C33" i="20"/>
  <c r="G28" i="20"/>
  <c r="K28" i="20" s="1"/>
  <c r="D28" i="20"/>
  <c r="C28" i="20"/>
  <c r="R27" i="20"/>
  <c r="O27" i="20" s="1"/>
  <c r="S27" i="20" s="1"/>
  <c r="Q27" i="20"/>
  <c r="P27" i="20"/>
  <c r="L27" i="20"/>
  <c r="D27" i="20"/>
  <c r="C27" i="20"/>
  <c r="G26" i="20"/>
  <c r="K26" i="20" s="1"/>
  <c r="D26" i="20"/>
  <c r="C26" i="20"/>
  <c r="G25" i="20"/>
  <c r="K25" i="20" s="1"/>
  <c r="D25" i="20"/>
  <c r="C25" i="20"/>
  <c r="R24" i="20"/>
  <c r="O24" i="20" s="1"/>
  <c r="S24" i="20" s="1"/>
  <c r="Q24" i="20"/>
  <c r="P24" i="20"/>
  <c r="L24" i="20"/>
  <c r="D24" i="20"/>
  <c r="C24" i="20"/>
  <c r="R23" i="20"/>
  <c r="O23" i="20" s="1"/>
  <c r="Q23" i="20"/>
  <c r="P23" i="20"/>
  <c r="L23" i="20"/>
  <c r="D23" i="20"/>
  <c r="C23" i="20"/>
  <c r="R22" i="20"/>
  <c r="O22" i="20" s="1"/>
  <c r="Q22" i="20"/>
  <c r="P22" i="20"/>
  <c r="L22" i="20"/>
  <c r="D22" i="20"/>
  <c r="C22" i="20"/>
  <c r="R21" i="20"/>
  <c r="O21" i="20" s="1"/>
  <c r="S21" i="20" s="1"/>
  <c r="Q21" i="20"/>
  <c r="P21" i="20"/>
  <c r="L21" i="20"/>
  <c r="D21" i="20"/>
  <c r="C21" i="20"/>
  <c r="R20" i="20"/>
  <c r="O20" i="20" s="1"/>
  <c r="Q20" i="20"/>
  <c r="P20" i="20"/>
  <c r="L20" i="20"/>
  <c r="D20" i="20"/>
  <c r="C20" i="20"/>
  <c r="R19" i="20"/>
  <c r="O19" i="20" s="1"/>
  <c r="Q19" i="20"/>
  <c r="P19" i="20"/>
  <c r="L19" i="20"/>
  <c r="D19" i="20"/>
  <c r="C19" i="20"/>
  <c r="R18" i="20"/>
  <c r="O18" i="20" s="1"/>
  <c r="Q18" i="20"/>
  <c r="P18" i="20"/>
  <c r="L18" i="20"/>
  <c r="D18" i="20"/>
  <c r="C18" i="20"/>
  <c r="R17" i="20"/>
  <c r="O17" i="20" s="1"/>
  <c r="S17" i="20" s="1"/>
  <c r="Q17" i="20"/>
  <c r="P17" i="20"/>
  <c r="L17" i="20"/>
  <c r="D17" i="20"/>
  <c r="C17" i="20"/>
  <c r="R16" i="20"/>
  <c r="O16" i="20" s="1"/>
  <c r="S16" i="20" s="1"/>
  <c r="Q16" i="20"/>
  <c r="P16" i="20"/>
  <c r="L16" i="20"/>
  <c r="D16" i="20"/>
  <c r="C16" i="20"/>
  <c r="G15" i="20"/>
  <c r="K15" i="20" s="1"/>
  <c r="D15" i="20"/>
  <c r="C15" i="20"/>
  <c r="G14" i="20"/>
  <c r="K14" i="20" s="1"/>
  <c r="D14" i="20"/>
  <c r="C14" i="20"/>
  <c r="G13" i="20"/>
  <c r="K13" i="20" s="1"/>
  <c r="D13" i="20"/>
  <c r="C13" i="20"/>
  <c r="G12" i="20"/>
  <c r="K12" i="20" s="1"/>
  <c r="D12" i="20"/>
  <c r="C12" i="20"/>
  <c r="G11" i="20"/>
  <c r="K11" i="20" s="1"/>
  <c r="D11" i="20"/>
  <c r="C11" i="20"/>
  <c r="G10" i="20"/>
  <c r="K10" i="20" s="1"/>
  <c r="D10" i="20"/>
  <c r="C10" i="20"/>
  <c r="G9" i="20"/>
  <c r="K9" i="20" s="1"/>
  <c r="D9" i="20"/>
  <c r="C9" i="20"/>
  <c r="K124" i="19"/>
  <c r="G124" i="19"/>
  <c r="D124" i="19"/>
  <c r="C124" i="19"/>
  <c r="R123" i="19"/>
  <c r="O123" i="19" s="1"/>
  <c r="T123" i="19" s="1"/>
  <c r="Q123" i="19"/>
  <c r="P123" i="19"/>
  <c r="L123" i="19"/>
  <c r="D123" i="19"/>
  <c r="C123" i="19"/>
  <c r="G122" i="19"/>
  <c r="K122" i="19" s="1"/>
  <c r="P122" i="19" s="1"/>
  <c r="D122" i="19"/>
  <c r="C122" i="19"/>
  <c r="R121" i="19"/>
  <c r="O121" i="19" s="1"/>
  <c r="H121" i="19"/>
  <c r="G121" i="19"/>
  <c r="K121" i="19" s="1"/>
  <c r="D121" i="19"/>
  <c r="C121" i="19"/>
  <c r="R120" i="19"/>
  <c r="O120" i="19" s="1"/>
  <c r="S120" i="19" s="1"/>
  <c r="Q120" i="19"/>
  <c r="P120" i="19"/>
  <c r="L120" i="19"/>
  <c r="D120" i="19"/>
  <c r="C120" i="19"/>
  <c r="R119" i="19"/>
  <c r="O119" i="19" s="1"/>
  <c r="Q119" i="19"/>
  <c r="P119" i="19"/>
  <c r="L119" i="19"/>
  <c r="D119" i="19"/>
  <c r="C119" i="19"/>
  <c r="R118" i="19"/>
  <c r="O118" i="19" s="1"/>
  <c r="T118" i="19" s="1"/>
  <c r="Q118" i="19"/>
  <c r="P118" i="19"/>
  <c r="L118" i="19"/>
  <c r="D118" i="19"/>
  <c r="C118" i="19"/>
  <c r="R117" i="19"/>
  <c r="O117" i="19" s="1"/>
  <c r="S117" i="19" s="1"/>
  <c r="Q117" i="19"/>
  <c r="P117" i="19"/>
  <c r="L117" i="19"/>
  <c r="D117" i="19"/>
  <c r="C117" i="19"/>
  <c r="R116" i="19"/>
  <c r="O116" i="19" s="1"/>
  <c r="S116" i="19" s="1"/>
  <c r="Q116" i="19"/>
  <c r="P116" i="19"/>
  <c r="L116" i="19"/>
  <c r="D116" i="19"/>
  <c r="C116" i="19"/>
  <c r="R115" i="19"/>
  <c r="O115" i="19" s="1"/>
  <c r="Q115" i="19"/>
  <c r="P115" i="19"/>
  <c r="L115" i="19"/>
  <c r="D115" i="19"/>
  <c r="C115" i="19"/>
  <c r="R114" i="19"/>
  <c r="O114" i="19" s="1"/>
  <c r="Q114" i="19"/>
  <c r="P114" i="19"/>
  <c r="L114" i="19"/>
  <c r="D114" i="19"/>
  <c r="C114" i="19"/>
  <c r="R113" i="19"/>
  <c r="O113" i="19" s="1"/>
  <c r="T113" i="19" s="1"/>
  <c r="Q113" i="19"/>
  <c r="P113" i="19"/>
  <c r="L113" i="19"/>
  <c r="D113" i="19"/>
  <c r="C113" i="19"/>
  <c r="R112" i="19"/>
  <c r="O112" i="19" s="1"/>
  <c r="S112" i="19" s="1"/>
  <c r="Q112" i="19"/>
  <c r="P112" i="19"/>
  <c r="L112" i="19"/>
  <c r="D112" i="19"/>
  <c r="C112" i="19"/>
  <c r="G111" i="19"/>
  <c r="K111" i="19" s="1"/>
  <c r="D111" i="19"/>
  <c r="C111" i="19"/>
  <c r="G110" i="19"/>
  <c r="K110" i="19" s="1"/>
  <c r="P110" i="19" s="1"/>
  <c r="D110" i="19"/>
  <c r="C110" i="19"/>
  <c r="G109" i="19"/>
  <c r="K109" i="19" s="1"/>
  <c r="D109" i="19"/>
  <c r="C109" i="19"/>
  <c r="G108" i="19"/>
  <c r="K108" i="19" s="1"/>
  <c r="I108" i="19" s="1"/>
  <c r="D108" i="19"/>
  <c r="C108" i="19"/>
  <c r="G107" i="19"/>
  <c r="K107" i="19" s="1"/>
  <c r="H107" i="19" s="1"/>
  <c r="D107" i="19"/>
  <c r="C107" i="19"/>
  <c r="P106" i="19"/>
  <c r="J106" i="19"/>
  <c r="H106" i="19"/>
  <c r="G106" i="19"/>
  <c r="K106" i="19" s="1"/>
  <c r="D106" i="19"/>
  <c r="C106" i="19"/>
  <c r="P105" i="19"/>
  <c r="L105" i="19"/>
  <c r="H105" i="19"/>
  <c r="G105" i="19"/>
  <c r="K105" i="19" s="1"/>
  <c r="D105" i="19"/>
  <c r="C105" i="19"/>
  <c r="G100" i="19"/>
  <c r="K100" i="19" s="1"/>
  <c r="H100" i="19" s="1"/>
  <c r="D100" i="19"/>
  <c r="C100" i="19"/>
  <c r="R99" i="19"/>
  <c r="O99" i="19" s="1"/>
  <c r="S99" i="19" s="1"/>
  <c r="Q99" i="19"/>
  <c r="P99" i="19"/>
  <c r="L99" i="19"/>
  <c r="D99" i="19"/>
  <c r="C99" i="19"/>
  <c r="R98" i="19"/>
  <c r="O98" i="19" s="1"/>
  <c r="G98" i="19"/>
  <c r="K98" i="19" s="1"/>
  <c r="Q98" i="19" s="1"/>
  <c r="D98" i="19"/>
  <c r="C98" i="19"/>
  <c r="K97" i="19"/>
  <c r="J97" i="19" s="1"/>
  <c r="G97" i="19"/>
  <c r="D97" i="19"/>
  <c r="C97" i="19"/>
  <c r="R96" i="19"/>
  <c r="O96" i="19" s="1"/>
  <c r="T96" i="19" s="1"/>
  <c r="Q96" i="19"/>
  <c r="P96" i="19"/>
  <c r="L96" i="19"/>
  <c r="D96" i="19"/>
  <c r="C96" i="19"/>
  <c r="R95" i="19"/>
  <c r="O95" i="19" s="1"/>
  <c r="S95" i="19" s="1"/>
  <c r="Q95" i="19"/>
  <c r="P95" i="19"/>
  <c r="L95" i="19"/>
  <c r="D95" i="19"/>
  <c r="C95" i="19"/>
  <c r="R94" i="19"/>
  <c r="O94" i="19" s="1"/>
  <c r="T94" i="19" s="1"/>
  <c r="Q94" i="19"/>
  <c r="P94" i="19"/>
  <c r="L94" i="19"/>
  <c r="D94" i="19"/>
  <c r="C94" i="19"/>
  <c r="R93" i="19"/>
  <c r="O93" i="19" s="1"/>
  <c r="Q93" i="19"/>
  <c r="P93" i="19"/>
  <c r="L93" i="19"/>
  <c r="D93" i="19"/>
  <c r="C93" i="19"/>
  <c r="R92" i="19"/>
  <c r="O92" i="19" s="1"/>
  <c r="Q92" i="19"/>
  <c r="P92" i="19"/>
  <c r="L92" i="19"/>
  <c r="D92" i="19"/>
  <c r="C92" i="19"/>
  <c r="R91" i="19"/>
  <c r="O91" i="19" s="1"/>
  <c r="Q91" i="19"/>
  <c r="P91" i="19"/>
  <c r="L91" i="19"/>
  <c r="D91" i="19"/>
  <c r="C91" i="19"/>
  <c r="R90" i="19"/>
  <c r="O90" i="19" s="1"/>
  <c r="T90" i="19" s="1"/>
  <c r="Q90" i="19"/>
  <c r="P90" i="19"/>
  <c r="L90" i="19"/>
  <c r="D90" i="19"/>
  <c r="C90" i="19"/>
  <c r="R89" i="19"/>
  <c r="O89" i="19" s="1"/>
  <c r="S89" i="19" s="1"/>
  <c r="Q89" i="19"/>
  <c r="P89" i="19"/>
  <c r="L89" i="19"/>
  <c r="D89" i="19"/>
  <c r="C89" i="19"/>
  <c r="R88" i="19"/>
  <c r="O88" i="19" s="1"/>
  <c r="Q88" i="19"/>
  <c r="P88" i="19"/>
  <c r="L88" i="19"/>
  <c r="D88" i="19"/>
  <c r="C88" i="19"/>
  <c r="G87" i="19"/>
  <c r="K87" i="19" s="1"/>
  <c r="L87" i="19" s="1"/>
  <c r="D87" i="19"/>
  <c r="C87" i="19"/>
  <c r="G86" i="19"/>
  <c r="K86" i="19" s="1"/>
  <c r="J86" i="19" s="1"/>
  <c r="D86" i="19"/>
  <c r="C86" i="19"/>
  <c r="P85" i="19"/>
  <c r="J85" i="19"/>
  <c r="I85" i="19"/>
  <c r="G85" i="19"/>
  <c r="K85" i="19" s="1"/>
  <c r="Q85" i="19" s="1"/>
  <c r="D85" i="19"/>
  <c r="C85" i="19"/>
  <c r="K84" i="19"/>
  <c r="J84" i="19"/>
  <c r="H84" i="19"/>
  <c r="G84" i="19"/>
  <c r="D84" i="19"/>
  <c r="C84" i="19"/>
  <c r="R83" i="19"/>
  <c r="O83" i="19" s="1"/>
  <c r="S83" i="19" s="1"/>
  <c r="J83" i="19"/>
  <c r="I83" i="19"/>
  <c r="H83" i="19"/>
  <c r="G83" i="19"/>
  <c r="K83" i="19" s="1"/>
  <c r="Q83" i="19" s="1"/>
  <c r="D83" i="19"/>
  <c r="C83" i="19"/>
  <c r="G82" i="19"/>
  <c r="K82" i="19" s="1"/>
  <c r="H82" i="19" s="1"/>
  <c r="C82" i="19"/>
  <c r="G81" i="19"/>
  <c r="K81" i="19" s="1"/>
  <c r="C81" i="19"/>
  <c r="R76" i="19"/>
  <c r="O76" i="19" s="1"/>
  <c r="S76" i="19" s="1"/>
  <c r="K76" i="19"/>
  <c r="L76" i="19" s="1"/>
  <c r="G76" i="19"/>
  <c r="D76" i="19"/>
  <c r="C76" i="19"/>
  <c r="R75" i="19"/>
  <c r="O75" i="19" s="1"/>
  <c r="T75" i="19" s="1"/>
  <c r="Q75" i="19"/>
  <c r="P75" i="19"/>
  <c r="L75" i="19"/>
  <c r="D75" i="19"/>
  <c r="C75" i="19"/>
  <c r="K74" i="19"/>
  <c r="G74" i="19"/>
  <c r="D74" i="19"/>
  <c r="C74" i="19"/>
  <c r="G73" i="19"/>
  <c r="K73" i="19" s="1"/>
  <c r="D73" i="19"/>
  <c r="C73" i="19"/>
  <c r="R72" i="19"/>
  <c r="O72" i="19" s="1"/>
  <c r="T72" i="19" s="1"/>
  <c r="Q72" i="19"/>
  <c r="P72" i="19"/>
  <c r="L72" i="19"/>
  <c r="D72" i="19"/>
  <c r="C72" i="19"/>
  <c r="R71" i="19"/>
  <c r="O71" i="19" s="1"/>
  <c r="Q71" i="19"/>
  <c r="P71" i="19"/>
  <c r="L71" i="19"/>
  <c r="D71" i="19"/>
  <c r="C71" i="19"/>
  <c r="R70" i="19"/>
  <c r="O70" i="19" s="1"/>
  <c r="Q70" i="19"/>
  <c r="P70" i="19"/>
  <c r="L70" i="19"/>
  <c r="D70" i="19"/>
  <c r="C70" i="19"/>
  <c r="R69" i="19"/>
  <c r="O69" i="19" s="1"/>
  <c r="Q69" i="19"/>
  <c r="P69" i="19"/>
  <c r="L69" i="19"/>
  <c r="D69" i="19"/>
  <c r="C69" i="19"/>
  <c r="R68" i="19"/>
  <c r="O68" i="19" s="1"/>
  <c r="S68" i="19" s="1"/>
  <c r="Q68" i="19"/>
  <c r="P68" i="19"/>
  <c r="L68" i="19"/>
  <c r="D68" i="19"/>
  <c r="C68" i="19"/>
  <c r="R67" i="19"/>
  <c r="O67" i="19" s="1"/>
  <c r="S67" i="19" s="1"/>
  <c r="Q67" i="19"/>
  <c r="P67" i="19"/>
  <c r="L67" i="19"/>
  <c r="D67" i="19"/>
  <c r="C67" i="19"/>
  <c r="R66" i="19"/>
  <c r="O66" i="19" s="1"/>
  <c r="Q66" i="19"/>
  <c r="P66" i="19"/>
  <c r="L66" i="19"/>
  <c r="D66" i="19"/>
  <c r="C66" i="19"/>
  <c r="R65" i="19"/>
  <c r="O65" i="19" s="1"/>
  <c r="Q65" i="19"/>
  <c r="P65" i="19"/>
  <c r="L65" i="19"/>
  <c r="D65" i="19"/>
  <c r="C65" i="19"/>
  <c r="R64" i="19"/>
  <c r="O64" i="19" s="1"/>
  <c r="T64" i="19" s="1"/>
  <c r="Q64" i="19"/>
  <c r="P64" i="19"/>
  <c r="L64" i="19"/>
  <c r="D64" i="19"/>
  <c r="C64" i="19"/>
  <c r="Q63" i="19"/>
  <c r="G63" i="19"/>
  <c r="K63" i="19" s="1"/>
  <c r="J63" i="19" s="1"/>
  <c r="D63" i="19"/>
  <c r="C63" i="19"/>
  <c r="G62" i="19"/>
  <c r="K62" i="19" s="1"/>
  <c r="D62" i="19"/>
  <c r="C62" i="19"/>
  <c r="G61" i="19"/>
  <c r="K61" i="19" s="1"/>
  <c r="D61" i="19"/>
  <c r="C61" i="19"/>
  <c r="K60" i="19"/>
  <c r="G60" i="19"/>
  <c r="D60" i="19"/>
  <c r="C60" i="19"/>
  <c r="Q59" i="19"/>
  <c r="G59" i="19"/>
  <c r="K59" i="19" s="1"/>
  <c r="I59" i="19" s="1"/>
  <c r="D59" i="19"/>
  <c r="C59" i="19"/>
  <c r="G58" i="19"/>
  <c r="K58" i="19" s="1"/>
  <c r="D58" i="19"/>
  <c r="C58" i="19"/>
  <c r="G57" i="19"/>
  <c r="K57" i="19" s="1"/>
  <c r="D57" i="19"/>
  <c r="C57" i="19"/>
  <c r="K52" i="19"/>
  <c r="G52" i="19"/>
  <c r="D52" i="19"/>
  <c r="C52" i="19"/>
  <c r="R51" i="19"/>
  <c r="O51" i="19" s="1"/>
  <c r="Q51" i="19"/>
  <c r="P51" i="19"/>
  <c r="L51" i="19"/>
  <c r="D51" i="19"/>
  <c r="C51" i="19"/>
  <c r="G50" i="19"/>
  <c r="K50" i="19" s="1"/>
  <c r="Q50" i="19" s="1"/>
  <c r="D50" i="19"/>
  <c r="C50" i="19"/>
  <c r="G49" i="19"/>
  <c r="K49" i="19" s="1"/>
  <c r="D49" i="19"/>
  <c r="C49" i="19"/>
  <c r="R48" i="19"/>
  <c r="O48" i="19" s="1"/>
  <c r="Q48" i="19"/>
  <c r="P48" i="19"/>
  <c r="L48" i="19"/>
  <c r="D48" i="19"/>
  <c r="C48" i="19"/>
  <c r="R47" i="19"/>
  <c r="O47" i="19" s="1"/>
  <c r="S47" i="19" s="1"/>
  <c r="Q47" i="19"/>
  <c r="P47" i="19"/>
  <c r="L47" i="19"/>
  <c r="D47" i="19"/>
  <c r="C47" i="19"/>
  <c r="R46" i="19"/>
  <c r="O46" i="19" s="1"/>
  <c r="S46" i="19" s="1"/>
  <c r="Q46" i="19"/>
  <c r="P46" i="19"/>
  <c r="L46" i="19"/>
  <c r="D46" i="19"/>
  <c r="C46" i="19"/>
  <c r="R45" i="19"/>
  <c r="O45" i="19" s="1"/>
  <c r="Q45" i="19"/>
  <c r="P45" i="19"/>
  <c r="L45" i="19"/>
  <c r="D45" i="19"/>
  <c r="C45" i="19"/>
  <c r="R44" i="19"/>
  <c r="O44" i="19" s="1"/>
  <c r="Q44" i="19"/>
  <c r="P44" i="19"/>
  <c r="L44" i="19"/>
  <c r="D44" i="19"/>
  <c r="C44" i="19"/>
  <c r="R43" i="19"/>
  <c r="O43" i="19" s="1"/>
  <c r="T43" i="19" s="1"/>
  <c r="Q43" i="19"/>
  <c r="P43" i="19"/>
  <c r="L43" i="19"/>
  <c r="D43" i="19"/>
  <c r="C43" i="19"/>
  <c r="R42" i="19"/>
  <c r="O42" i="19" s="1"/>
  <c r="Q42" i="19"/>
  <c r="P42" i="19"/>
  <c r="L42" i="19"/>
  <c r="D42" i="19"/>
  <c r="C42" i="19"/>
  <c r="R41" i="19"/>
  <c r="O41" i="19" s="1"/>
  <c r="Q41" i="19"/>
  <c r="P41" i="19"/>
  <c r="L41" i="19"/>
  <c r="D41" i="19"/>
  <c r="C41" i="19"/>
  <c r="R40" i="19"/>
  <c r="O40" i="19" s="1"/>
  <c r="Q40" i="19"/>
  <c r="P40" i="19"/>
  <c r="L40" i="19"/>
  <c r="D40" i="19"/>
  <c r="C40" i="19"/>
  <c r="G39" i="19"/>
  <c r="K39" i="19" s="1"/>
  <c r="D39" i="19"/>
  <c r="C39" i="19"/>
  <c r="G38" i="19"/>
  <c r="K38" i="19" s="1"/>
  <c r="D38" i="19"/>
  <c r="C38" i="19"/>
  <c r="G37" i="19"/>
  <c r="K37" i="19" s="1"/>
  <c r="I37" i="19" s="1"/>
  <c r="D37" i="19"/>
  <c r="C37" i="19"/>
  <c r="G36" i="19"/>
  <c r="K36" i="19" s="1"/>
  <c r="D36" i="19"/>
  <c r="C36" i="19"/>
  <c r="G35" i="19"/>
  <c r="K35" i="19" s="1"/>
  <c r="C35" i="19"/>
  <c r="G34" i="19"/>
  <c r="K34" i="19" s="1"/>
  <c r="C34" i="19"/>
  <c r="G33" i="19"/>
  <c r="K33" i="19" s="1"/>
  <c r="D33" i="19"/>
  <c r="C33" i="19"/>
  <c r="G28" i="19"/>
  <c r="K28" i="19" s="1"/>
  <c r="D28" i="19"/>
  <c r="C28" i="19"/>
  <c r="R27" i="19"/>
  <c r="O27" i="19" s="1"/>
  <c r="T27" i="19" s="1"/>
  <c r="Q27" i="19"/>
  <c r="P27" i="19"/>
  <c r="L27" i="19"/>
  <c r="D27" i="19"/>
  <c r="C27" i="19"/>
  <c r="G26" i="19"/>
  <c r="K26" i="19" s="1"/>
  <c r="P26" i="19" s="1"/>
  <c r="D26" i="19"/>
  <c r="C26" i="19"/>
  <c r="G25" i="19"/>
  <c r="K25" i="19" s="1"/>
  <c r="D25" i="19"/>
  <c r="C25" i="19"/>
  <c r="R24" i="19"/>
  <c r="O24" i="19" s="1"/>
  <c r="S24" i="19" s="1"/>
  <c r="Q24" i="19"/>
  <c r="P24" i="19"/>
  <c r="L24" i="19"/>
  <c r="D24" i="19"/>
  <c r="C24" i="19"/>
  <c r="R23" i="19"/>
  <c r="O23" i="19" s="1"/>
  <c r="Q23" i="19"/>
  <c r="P23" i="19"/>
  <c r="L23" i="19"/>
  <c r="D23" i="19"/>
  <c r="C23" i="19"/>
  <c r="R22" i="19"/>
  <c r="O22" i="19" s="1"/>
  <c r="Q22" i="19"/>
  <c r="P22" i="19"/>
  <c r="L22" i="19"/>
  <c r="D22" i="19"/>
  <c r="C22" i="19"/>
  <c r="R21" i="19"/>
  <c r="O21" i="19" s="1"/>
  <c r="T21" i="19" s="1"/>
  <c r="Q21" i="19"/>
  <c r="P21" i="19"/>
  <c r="L21" i="19"/>
  <c r="D21" i="19"/>
  <c r="C21" i="19"/>
  <c r="R20" i="19"/>
  <c r="O20" i="19" s="1"/>
  <c r="Q20" i="19"/>
  <c r="P20" i="19"/>
  <c r="L20" i="19"/>
  <c r="D20" i="19"/>
  <c r="C20" i="19"/>
  <c r="R19" i="19"/>
  <c r="O19" i="19" s="1"/>
  <c r="Q19" i="19"/>
  <c r="P19" i="19"/>
  <c r="L19" i="19"/>
  <c r="D19" i="19"/>
  <c r="C19" i="19"/>
  <c r="R18" i="19"/>
  <c r="O18" i="19" s="1"/>
  <c r="Q18" i="19"/>
  <c r="P18" i="19"/>
  <c r="L18" i="19"/>
  <c r="D18" i="19"/>
  <c r="C18" i="19"/>
  <c r="R17" i="19"/>
  <c r="O17" i="19" s="1"/>
  <c r="T17" i="19" s="1"/>
  <c r="Q17" i="19"/>
  <c r="P17" i="19"/>
  <c r="L17" i="19"/>
  <c r="D17" i="19"/>
  <c r="C17" i="19"/>
  <c r="R16" i="19"/>
  <c r="O16" i="19" s="1"/>
  <c r="S16" i="19" s="1"/>
  <c r="Q16" i="19"/>
  <c r="P16" i="19"/>
  <c r="L16" i="19"/>
  <c r="D16" i="19"/>
  <c r="C16" i="19"/>
  <c r="K15" i="19"/>
  <c r="G15" i="19"/>
  <c r="D15" i="19"/>
  <c r="C15" i="19"/>
  <c r="G14" i="19"/>
  <c r="K14" i="19" s="1"/>
  <c r="D14" i="19"/>
  <c r="C14" i="19"/>
  <c r="G13" i="19"/>
  <c r="K13" i="19" s="1"/>
  <c r="D13" i="19"/>
  <c r="C13" i="19"/>
  <c r="G12" i="19"/>
  <c r="K12" i="19" s="1"/>
  <c r="C12" i="19"/>
  <c r="G11" i="19"/>
  <c r="K11" i="19" s="1"/>
  <c r="C11" i="19"/>
  <c r="G10" i="19"/>
  <c r="K10" i="19" s="1"/>
  <c r="C10" i="19"/>
  <c r="I10" i="19" s="1"/>
  <c r="G9" i="19"/>
  <c r="K9" i="19" s="1"/>
  <c r="C9" i="19"/>
  <c r="G124" i="18"/>
  <c r="K124" i="18" s="1"/>
  <c r="D124" i="18"/>
  <c r="C124" i="18"/>
  <c r="R123" i="18"/>
  <c r="O123" i="18" s="1"/>
  <c r="T123" i="18" s="1"/>
  <c r="Q123" i="18"/>
  <c r="P123" i="18"/>
  <c r="L123" i="18"/>
  <c r="D123" i="18"/>
  <c r="C123" i="18"/>
  <c r="K122" i="18"/>
  <c r="J122" i="18"/>
  <c r="G122" i="18"/>
  <c r="D122" i="18"/>
  <c r="C122" i="18"/>
  <c r="G121" i="18"/>
  <c r="K121" i="18" s="1"/>
  <c r="D121" i="18"/>
  <c r="C121" i="18"/>
  <c r="R120" i="18"/>
  <c r="O120" i="18" s="1"/>
  <c r="Q120" i="18"/>
  <c r="P120" i="18"/>
  <c r="L120" i="18"/>
  <c r="D120" i="18"/>
  <c r="C120" i="18"/>
  <c r="R119" i="18"/>
  <c r="O119" i="18" s="1"/>
  <c r="Q119" i="18"/>
  <c r="P119" i="18"/>
  <c r="L119" i="18"/>
  <c r="D119" i="18"/>
  <c r="C119" i="18"/>
  <c r="R118" i="18"/>
  <c r="O118" i="18" s="1"/>
  <c r="T118" i="18" s="1"/>
  <c r="Q118" i="18"/>
  <c r="P118" i="18"/>
  <c r="L118" i="18"/>
  <c r="D118" i="18"/>
  <c r="C118" i="18"/>
  <c r="R117" i="18"/>
  <c r="O117" i="18" s="1"/>
  <c r="S117" i="18" s="1"/>
  <c r="Q117" i="18"/>
  <c r="P117" i="18"/>
  <c r="L117" i="18"/>
  <c r="D117" i="18"/>
  <c r="C117" i="18"/>
  <c r="R116" i="18"/>
  <c r="O116" i="18" s="1"/>
  <c r="S116" i="18" s="1"/>
  <c r="Q116" i="18"/>
  <c r="P116" i="18"/>
  <c r="L116" i="18"/>
  <c r="D116" i="18"/>
  <c r="C116" i="18"/>
  <c r="R115" i="18"/>
  <c r="O115" i="18" s="1"/>
  <c r="Q115" i="18"/>
  <c r="P115" i="18"/>
  <c r="L115" i="18"/>
  <c r="D115" i="18"/>
  <c r="C115" i="18"/>
  <c r="R114" i="18"/>
  <c r="O114" i="18" s="1"/>
  <c r="T114" i="18" s="1"/>
  <c r="Q114" i="18"/>
  <c r="P114" i="18"/>
  <c r="L114" i="18"/>
  <c r="D114" i="18"/>
  <c r="C114" i="18"/>
  <c r="R113" i="18"/>
  <c r="O113" i="18" s="1"/>
  <c r="Q113" i="18"/>
  <c r="P113" i="18"/>
  <c r="L113" i="18"/>
  <c r="D113" i="18"/>
  <c r="C113" i="18"/>
  <c r="R112" i="18"/>
  <c r="O112" i="18" s="1"/>
  <c r="Q112" i="18"/>
  <c r="P112" i="18"/>
  <c r="L112" i="18"/>
  <c r="D112" i="18"/>
  <c r="C112" i="18"/>
  <c r="G111" i="18"/>
  <c r="K111" i="18" s="1"/>
  <c r="D111" i="18"/>
  <c r="C111" i="18"/>
  <c r="G110" i="18"/>
  <c r="K110" i="18" s="1"/>
  <c r="P110" i="18" s="1"/>
  <c r="D110" i="18"/>
  <c r="C110" i="18"/>
  <c r="G109" i="18"/>
  <c r="K109" i="18" s="1"/>
  <c r="Q109" i="18" s="1"/>
  <c r="D109" i="18"/>
  <c r="C109" i="18"/>
  <c r="G108" i="18"/>
  <c r="K108" i="18" s="1"/>
  <c r="J108" i="18" s="1"/>
  <c r="D108" i="18"/>
  <c r="C108" i="18"/>
  <c r="R107" i="18"/>
  <c r="O107" i="18" s="1"/>
  <c r="L107" i="18"/>
  <c r="G107" i="18"/>
  <c r="K107" i="18" s="1"/>
  <c r="H107" i="18" s="1"/>
  <c r="D107" i="18"/>
  <c r="C107" i="18"/>
  <c r="G106" i="18"/>
  <c r="K106" i="18" s="1"/>
  <c r="J106" i="18" s="1"/>
  <c r="C106" i="18"/>
  <c r="G105" i="18"/>
  <c r="K105" i="18" s="1"/>
  <c r="C105" i="18"/>
  <c r="I100" i="18"/>
  <c r="G100" i="18"/>
  <c r="K100" i="18" s="1"/>
  <c r="D100" i="18"/>
  <c r="C100" i="18"/>
  <c r="R99" i="18"/>
  <c r="O99" i="18" s="1"/>
  <c r="Q99" i="18"/>
  <c r="P99" i="18"/>
  <c r="L99" i="18"/>
  <c r="D99" i="18"/>
  <c r="C99" i="18"/>
  <c r="G98" i="18"/>
  <c r="K98" i="18" s="1"/>
  <c r="L98" i="18" s="1"/>
  <c r="D98" i="18"/>
  <c r="C98" i="18"/>
  <c r="G97" i="18"/>
  <c r="K97" i="18" s="1"/>
  <c r="D97" i="18"/>
  <c r="C97" i="18"/>
  <c r="R96" i="18"/>
  <c r="O96" i="18" s="1"/>
  <c r="Q96" i="18"/>
  <c r="P96" i="18"/>
  <c r="L96" i="18"/>
  <c r="D96" i="18"/>
  <c r="C96" i="18"/>
  <c r="R95" i="18"/>
  <c r="O95" i="18" s="1"/>
  <c r="T95" i="18" s="1"/>
  <c r="Q95" i="18"/>
  <c r="P95" i="18"/>
  <c r="L95" i="18"/>
  <c r="D95" i="18"/>
  <c r="C95" i="18"/>
  <c r="R94" i="18"/>
  <c r="O94" i="18" s="1"/>
  <c r="S94" i="18" s="1"/>
  <c r="Q94" i="18"/>
  <c r="P94" i="18"/>
  <c r="L94" i="18"/>
  <c r="D94" i="18"/>
  <c r="C94" i="18"/>
  <c r="R93" i="18"/>
  <c r="O93" i="18" s="1"/>
  <c r="Q93" i="18"/>
  <c r="P93" i="18"/>
  <c r="L93" i="18"/>
  <c r="D93" i="18"/>
  <c r="C93" i="18"/>
  <c r="R92" i="18"/>
  <c r="O92" i="18" s="1"/>
  <c r="Q92" i="18"/>
  <c r="P92" i="18"/>
  <c r="L92" i="18"/>
  <c r="D92" i="18"/>
  <c r="C92" i="18"/>
  <c r="R91" i="18"/>
  <c r="O91" i="18" s="1"/>
  <c r="T91" i="18" s="1"/>
  <c r="Q91" i="18"/>
  <c r="P91" i="18"/>
  <c r="L91" i="18"/>
  <c r="D91" i="18"/>
  <c r="C91" i="18"/>
  <c r="R90" i="18"/>
  <c r="O90" i="18" s="1"/>
  <c r="S90" i="18" s="1"/>
  <c r="Q90" i="18"/>
  <c r="P90" i="18"/>
  <c r="L90" i="18"/>
  <c r="D90" i="18"/>
  <c r="C90" i="18"/>
  <c r="R89" i="18"/>
  <c r="O89" i="18" s="1"/>
  <c r="Q89" i="18"/>
  <c r="P89" i="18"/>
  <c r="L89" i="18"/>
  <c r="D89" i="18"/>
  <c r="C89" i="18"/>
  <c r="R88" i="18"/>
  <c r="O88" i="18" s="1"/>
  <c r="Q88" i="18"/>
  <c r="P88" i="18"/>
  <c r="L88" i="18"/>
  <c r="D88" i="18"/>
  <c r="C88" i="18"/>
  <c r="I87" i="18"/>
  <c r="G87" i="18"/>
  <c r="K87" i="18" s="1"/>
  <c r="D87" i="18"/>
  <c r="C87" i="18"/>
  <c r="G86" i="18"/>
  <c r="K86" i="18" s="1"/>
  <c r="L86" i="18" s="1"/>
  <c r="D86" i="18"/>
  <c r="C86" i="18"/>
  <c r="G85" i="18"/>
  <c r="K85" i="18" s="1"/>
  <c r="D85" i="18"/>
  <c r="C85" i="18"/>
  <c r="G84" i="18"/>
  <c r="K84" i="18" s="1"/>
  <c r="C84" i="18"/>
  <c r="G83" i="18"/>
  <c r="K83" i="18" s="1"/>
  <c r="C83" i="18"/>
  <c r="G82" i="18"/>
  <c r="K82" i="18" s="1"/>
  <c r="H82" i="18" s="1"/>
  <c r="C82" i="18"/>
  <c r="G81" i="18"/>
  <c r="K81" i="18" s="1"/>
  <c r="J81" i="18" s="1"/>
  <c r="C81" i="18"/>
  <c r="G76" i="18"/>
  <c r="K76" i="18" s="1"/>
  <c r="D76" i="18"/>
  <c r="C76" i="18"/>
  <c r="R75" i="18"/>
  <c r="O75" i="18" s="1"/>
  <c r="T75" i="18" s="1"/>
  <c r="Q75" i="18"/>
  <c r="P75" i="18"/>
  <c r="L75" i="18"/>
  <c r="D75" i="18"/>
  <c r="C75" i="18"/>
  <c r="P74" i="18"/>
  <c r="G74" i="18"/>
  <c r="K74" i="18" s="1"/>
  <c r="D74" i="18"/>
  <c r="C74" i="18"/>
  <c r="G73" i="18"/>
  <c r="K73" i="18" s="1"/>
  <c r="D73" i="18"/>
  <c r="C73" i="18"/>
  <c r="R72" i="18"/>
  <c r="O72" i="18" s="1"/>
  <c r="Q72" i="18"/>
  <c r="P72" i="18"/>
  <c r="L72" i="18"/>
  <c r="D72" i="18"/>
  <c r="C72" i="18"/>
  <c r="R71" i="18"/>
  <c r="O71" i="18" s="1"/>
  <c r="Q71" i="18"/>
  <c r="P71" i="18"/>
  <c r="L71" i="18"/>
  <c r="D71" i="18"/>
  <c r="C71" i="18"/>
  <c r="R70" i="18"/>
  <c r="O70" i="18" s="1"/>
  <c r="T70" i="18" s="1"/>
  <c r="Q70" i="18"/>
  <c r="P70" i="18"/>
  <c r="L70" i="18"/>
  <c r="D70" i="18"/>
  <c r="C70" i="18"/>
  <c r="R69" i="18"/>
  <c r="O69" i="18" s="1"/>
  <c r="S69" i="18" s="1"/>
  <c r="Q69" i="18"/>
  <c r="P69" i="18"/>
  <c r="L69" i="18"/>
  <c r="D69" i="18"/>
  <c r="C69" i="18"/>
  <c r="R68" i="18"/>
  <c r="O68" i="18" s="1"/>
  <c r="Q68" i="18"/>
  <c r="P68" i="18"/>
  <c r="L68" i="18"/>
  <c r="D68" i="18"/>
  <c r="C68" i="18"/>
  <c r="R67" i="18"/>
  <c r="O67" i="18" s="1"/>
  <c r="T67" i="18" s="1"/>
  <c r="Q67" i="18"/>
  <c r="P67" i="18"/>
  <c r="L67" i="18"/>
  <c r="D67" i="18"/>
  <c r="C67" i="18"/>
  <c r="R66" i="18"/>
  <c r="O66" i="18" s="1"/>
  <c r="S66" i="18" s="1"/>
  <c r="Q66" i="18"/>
  <c r="P66" i="18"/>
  <c r="L66" i="18"/>
  <c r="D66" i="18"/>
  <c r="C66" i="18"/>
  <c r="R65" i="18"/>
  <c r="O65" i="18" s="1"/>
  <c r="T65" i="18" s="1"/>
  <c r="Q65" i="18"/>
  <c r="P65" i="18"/>
  <c r="L65" i="18"/>
  <c r="D65" i="18"/>
  <c r="C65" i="18"/>
  <c r="R64" i="18"/>
  <c r="O64" i="18" s="1"/>
  <c r="Q64" i="18"/>
  <c r="P64" i="18"/>
  <c r="L64" i="18"/>
  <c r="D64" i="18"/>
  <c r="C64" i="18"/>
  <c r="G63" i="18"/>
  <c r="K63" i="18" s="1"/>
  <c r="D63" i="18"/>
  <c r="C63" i="18"/>
  <c r="K62" i="18"/>
  <c r="Q62" i="18" s="1"/>
  <c r="G62" i="18"/>
  <c r="D62" i="18"/>
  <c r="C62" i="18"/>
  <c r="I61" i="18"/>
  <c r="G61" i="18"/>
  <c r="K61" i="18" s="1"/>
  <c r="D61" i="18"/>
  <c r="C61" i="18"/>
  <c r="G60" i="18"/>
  <c r="K60" i="18" s="1"/>
  <c r="D60" i="18"/>
  <c r="C60" i="18"/>
  <c r="G59" i="18"/>
  <c r="K59" i="18" s="1"/>
  <c r="D59" i="18"/>
  <c r="C59" i="18"/>
  <c r="G58" i="18"/>
  <c r="K58" i="18" s="1"/>
  <c r="D58" i="18"/>
  <c r="C58" i="18"/>
  <c r="G57" i="18"/>
  <c r="K57" i="18" s="1"/>
  <c r="D57" i="18"/>
  <c r="C57" i="18"/>
  <c r="G52" i="18"/>
  <c r="K52" i="18" s="1"/>
  <c r="D52" i="18"/>
  <c r="C52" i="18"/>
  <c r="R51" i="18"/>
  <c r="O51" i="18" s="1"/>
  <c r="T51" i="18" s="1"/>
  <c r="Q51" i="18"/>
  <c r="P51" i="18"/>
  <c r="L51" i="18"/>
  <c r="D51" i="18"/>
  <c r="C51" i="18"/>
  <c r="L50" i="18"/>
  <c r="J50" i="18"/>
  <c r="H50" i="18"/>
  <c r="G50" i="18"/>
  <c r="K50" i="18" s="1"/>
  <c r="R50" i="18" s="1"/>
  <c r="O50" i="18" s="1"/>
  <c r="S50" i="18" s="1"/>
  <c r="D50" i="18"/>
  <c r="C50" i="18"/>
  <c r="J49" i="18"/>
  <c r="G49" i="18"/>
  <c r="K49" i="18" s="1"/>
  <c r="L49" i="18" s="1"/>
  <c r="D49" i="18"/>
  <c r="C49" i="18"/>
  <c r="R48" i="18"/>
  <c r="O48" i="18" s="1"/>
  <c r="S48" i="18" s="1"/>
  <c r="Q48" i="18"/>
  <c r="P48" i="18"/>
  <c r="L48" i="18"/>
  <c r="D48" i="18"/>
  <c r="C48" i="18"/>
  <c r="R47" i="18"/>
  <c r="O47" i="18" s="1"/>
  <c r="T47" i="18" s="1"/>
  <c r="Q47" i="18"/>
  <c r="P47" i="18"/>
  <c r="L47" i="18"/>
  <c r="D47" i="18"/>
  <c r="C47" i="18"/>
  <c r="R46" i="18"/>
  <c r="O46" i="18" s="1"/>
  <c r="S46" i="18" s="1"/>
  <c r="Q46" i="18"/>
  <c r="P46" i="18"/>
  <c r="L46" i="18"/>
  <c r="D46" i="18"/>
  <c r="C46" i="18"/>
  <c r="R45" i="18"/>
  <c r="O45" i="18" s="1"/>
  <c r="T45" i="18" s="1"/>
  <c r="Q45" i="18"/>
  <c r="P45" i="18"/>
  <c r="L45" i="18"/>
  <c r="D45" i="18"/>
  <c r="C45" i="18"/>
  <c r="R44" i="18"/>
  <c r="O44" i="18" s="1"/>
  <c r="S44" i="18" s="1"/>
  <c r="Q44" i="18"/>
  <c r="P44" i="18"/>
  <c r="L44" i="18"/>
  <c r="D44" i="18"/>
  <c r="C44" i="18"/>
  <c r="R43" i="18"/>
  <c r="O43" i="18" s="1"/>
  <c r="T43" i="18" s="1"/>
  <c r="Q43" i="18"/>
  <c r="P43" i="18"/>
  <c r="L43" i="18"/>
  <c r="D43" i="18"/>
  <c r="C43" i="18"/>
  <c r="R42" i="18"/>
  <c r="O42" i="18" s="1"/>
  <c r="S42" i="18" s="1"/>
  <c r="Q42" i="18"/>
  <c r="P42" i="18"/>
  <c r="L42" i="18"/>
  <c r="D42" i="18"/>
  <c r="C42" i="18"/>
  <c r="R41" i="18"/>
  <c r="O41" i="18" s="1"/>
  <c r="T41" i="18" s="1"/>
  <c r="Q41" i="18"/>
  <c r="P41" i="18"/>
  <c r="L41" i="18"/>
  <c r="D41" i="18"/>
  <c r="C41" i="18"/>
  <c r="R40" i="18"/>
  <c r="O40" i="18" s="1"/>
  <c r="S40" i="18" s="1"/>
  <c r="Q40" i="18"/>
  <c r="P40" i="18"/>
  <c r="L40" i="18"/>
  <c r="D40" i="18"/>
  <c r="C40" i="18"/>
  <c r="G39" i="18"/>
  <c r="K39" i="18" s="1"/>
  <c r="I39" i="18" s="1"/>
  <c r="D39" i="18"/>
  <c r="C39" i="18"/>
  <c r="K38" i="18"/>
  <c r="I38" i="18"/>
  <c r="G38" i="18"/>
  <c r="D38" i="18"/>
  <c r="C38" i="18"/>
  <c r="G37" i="18"/>
  <c r="K37" i="18" s="1"/>
  <c r="C37" i="18"/>
  <c r="G36" i="18"/>
  <c r="K36" i="18" s="1"/>
  <c r="C36" i="18"/>
  <c r="G35" i="18"/>
  <c r="K35" i="18" s="1"/>
  <c r="C35" i="18"/>
  <c r="K34" i="18"/>
  <c r="G34" i="18"/>
  <c r="C34" i="18"/>
  <c r="G33" i="18"/>
  <c r="K33" i="18" s="1"/>
  <c r="C33" i="18"/>
  <c r="G28" i="18"/>
  <c r="K28" i="18" s="1"/>
  <c r="P28" i="18" s="1"/>
  <c r="D28" i="18"/>
  <c r="C28" i="18"/>
  <c r="R27" i="18"/>
  <c r="O27" i="18" s="1"/>
  <c r="T27" i="18" s="1"/>
  <c r="Q27" i="18"/>
  <c r="P27" i="18"/>
  <c r="L27" i="18"/>
  <c r="D27" i="18"/>
  <c r="C27" i="18"/>
  <c r="R26" i="18"/>
  <c r="O26" i="18" s="1"/>
  <c r="G26" i="18"/>
  <c r="K26" i="18" s="1"/>
  <c r="D26" i="18"/>
  <c r="C26" i="18"/>
  <c r="G25" i="18"/>
  <c r="K25" i="18" s="1"/>
  <c r="D25" i="18"/>
  <c r="C25" i="18"/>
  <c r="R24" i="18"/>
  <c r="O24" i="18" s="1"/>
  <c r="T24" i="18" s="1"/>
  <c r="Q24" i="18"/>
  <c r="P24" i="18"/>
  <c r="L24" i="18"/>
  <c r="D24" i="18"/>
  <c r="C24" i="18"/>
  <c r="R23" i="18"/>
  <c r="O23" i="18" s="1"/>
  <c r="S23" i="18" s="1"/>
  <c r="Q23" i="18"/>
  <c r="P23" i="18"/>
  <c r="L23" i="18"/>
  <c r="D23" i="18"/>
  <c r="C23" i="18"/>
  <c r="R22" i="18"/>
  <c r="O22" i="18" s="1"/>
  <c r="S22" i="18" s="1"/>
  <c r="Q22" i="18"/>
  <c r="P22" i="18"/>
  <c r="L22" i="18"/>
  <c r="D22" i="18"/>
  <c r="C22" i="18"/>
  <c r="R21" i="18"/>
  <c r="O21" i="18" s="1"/>
  <c r="T21" i="18" s="1"/>
  <c r="Q21" i="18"/>
  <c r="P21" i="18"/>
  <c r="L21" i="18"/>
  <c r="D21" i="18"/>
  <c r="C21" i="18"/>
  <c r="R20" i="18"/>
  <c r="O20" i="18" s="1"/>
  <c r="Q20" i="18"/>
  <c r="P20" i="18"/>
  <c r="L20" i="18"/>
  <c r="D20" i="18"/>
  <c r="C20" i="18"/>
  <c r="R19" i="18"/>
  <c r="O19" i="18" s="1"/>
  <c r="S19" i="18" s="1"/>
  <c r="Q19" i="18"/>
  <c r="P19" i="18"/>
  <c r="L19" i="18"/>
  <c r="D19" i="18"/>
  <c r="C19" i="18"/>
  <c r="R18" i="18"/>
  <c r="O18" i="18" s="1"/>
  <c r="Q18" i="18"/>
  <c r="P18" i="18"/>
  <c r="L18" i="18"/>
  <c r="D18" i="18"/>
  <c r="C18" i="18"/>
  <c r="R17" i="18"/>
  <c r="O17" i="18" s="1"/>
  <c r="T17" i="18" s="1"/>
  <c r="Q17" i="18"/>
  <c r="P17" i="18"/>
  <c r="L17" i="18"/>
  <c r="D17" i="18"/>
  <c r="C17" i="18"/>
  <c r="R16" i="18"/>
  <c r="O16" i="18" s="1"/>
  <c r="Q16" i="18"/>
  <c r="P16" i="18"/>
  <c r="L16" i="18"/>
  <c r="D16" i="18"/>
  <c r="C16" i="18"/>
  <c r="G15" i="18"/>
  <c r="K15" i="18" s="1"/>
  <c r="D15" i="18"/>
  <c r="C15" i="18"/>
  <c r="G14" i="18"/>
  <c r="K14" i="18" s="1"/>
  <c r="D14" i="18"/>
  <c r="C14" i="18"/>
  <c r="G13" i="18"/>
  <c r="K13" i="18" s="1"/>
  <c r="D13" i="18"/>
  <c r="C13" i="18"/>
  <c r="G12" i="18"/>
  <c r="K12" i="18" s="1"/>
  <c r="D12" i="18"/>
  <c r="C12" i="18"/>
  <c r="G11" i="18"/>
  <c r="K11" i="18" s="1"/>
  <c r="D11" i="18"/>
  <c r="C11" i="18"/>
  <c r="G10" i="18"/>
  <c r="K10" i="18" s="1"/>
  <c r="C10" i="18"/>
  <c r="G9" i="18"/>
  <c r="K9" i="18" s="1"/>
  <c r="C9" i="18"/>
  <c r="K124" i="17"/>
  <c r="Q124" i="17" s="1"/>
  <c r="G124" i="17"/>
  <c r="D124" i="17"/>
  <c r="C124" i="17"/>
  <c r="R123" i="17"/>
  <c r="O123" i="17" s="1"/>
  <c r="T123" i="17" s="1"/>
  <c r="Q123" i="17"/>
  <c r="P123" i="17"/>
  <c r="L123" i="17"/>
  <c r="D123" i="17"/>
  <c r="C123" i="17"/>
  <c r="G122" i="17"/>
  <c r="K122" i="17" s="1"/>
  <c r="P122" i="17" s="1"/>
  <c r="D122" i="17"/>
  <c r="C122" i="17"/>
  <c r="R121" i="17"/>
  <c r="O121" i="17" s="1"/>
  <c r="L121" i="17"/>
  <c r="H121" i="17"/>
  <c r="G121" i="17"/>
  <c r="K121" i="17" s="1"/>
  <c r="D121" i="17"/>
  <c r="C121" i="17"/>
  <c r="R120" i="17"/>
  <c r="O120" i="17" s="1"/>
  <c r="S120" i="17" s="1"/>
  <c r="Q120" i="17"/>
  <c r="P120" i="17"/>
  <c r="L120" i="17"/>
  <c r="D120" i="17"/>
  <c r="C120" i="17"/>
  <c r="R119" i="17"/>
  <c r="O119" i="17" s="1"/>
  <c r="Q119" i="17"/>
  <c r="P119" i="17"/>
  <c r="L119" i="17"/>
  <c r="D119" i="17"/>
  <c r="C119" i="17"/>
  <c r="R118" i="17"/>
  <c r="O118" i="17" s="1"/>
  <c r="Q118" i="17"/>
  <c r="P118" i="17"/>
  <c r="L118" i="17"/>
  <c r="D118" i="17"/>
  <c r="C118" i="17"/>
  <c r="R117" i="17"/>
  <c r="O117" i="17" s="1"/>
  <c r="T117" i="17" s="1"/>
  <c r="Q117" i="17"/>
  <c r="P117" i="17"/>
  <c r="L117" i="17"/>
  <c r="D117" i="17"/>
  <c r="C117" i="17"/>
  <c r="R116" i="17"/>
  <c r="O116" i="17" s="1"/>
  <c r="Q116" i="17"/>
  <c r="P116" i="17"/>
  <c r="L116" i="17"/>
  <c r="D116" i="17"/>
  <c r="C116" i="17"/>
  <c r="R115" i="17"/>
  <c r="O115" i="17" s="1"/>
  <c r="Q115" i="17"/>
  <c r="P115" i="17"/>
  <c r="L115" i="17"/>
  <c r="D115" i="17"/>
  <c r="C115" i="17"/>
  <c r="R114" i="17"/>
  <c r="O114" i="17" s="1"/>
  <c r="Q114" i="17"/>
  <c r="P114" i="17"/>
  <c r="L114" i="17"/>
  <c r="D114" i="17"/>
  <c r="C114" i="17"/>
  <c r="R113" i="17"/>
  <c r="O113" i="17" s="1"/>
  <c r="T113" i="17" s="1"/>
  <c r="Q113" i="17"/>
  <c r="P113" i="17"/>
  <c r="L113" i="17"/>
  <c r="D113" i="17"/>
  <c r="C113" i="17"/>
  <c r="R112" i="17"/>
  <c r="O112" i="17" s="1"/>
  <c r="S112" i="17" s="1"/>
  <c r="Q112" i="17"/>
  <c r="P112" i="17"/>
  <c r="L112" i="17"/>
  <c r="D112" i="17"/>
  <c r="C112" i="17"/>
  <c r="G111" i="17"/>
  <c r="K111" i="17" s="1"/>
  <c r="D111" i="17"/>
  <c r="C111" i="17"/>
  <c r="G110" i="17"/>
  <c r="K110" i="17" s="1"/>
  <c r="I110" i="17" s="1"/>
  <c r="D110" i="17"/>
  <c r="C110" i="17"/>
  <c r="G109" i="17"/>
  <c r="K109" i="17" s="1"/>
  <c r="Q109" i="17" s="1"/>
  <c r="D109" i="17"/>
  <c r="C109" i="17"/>
  <c r="G108" i="17"/>
  <c r="K108" i="17" s="1"/>
  <c r="I108" i="17" s="1"/>
  <c r="D108" i="17"/>
  <c r="C108" i="17"/>
  <c r="K107" i="17"/>
  <c r="Q107" i="17" s="1"/>
  <c r="G107" i="17"/>
  <c r="D107" i="17"/>
  <c r="C107" i="17"/>
  <c r="G106" i="17"/>
  <c r="K106" i="17" s="1"/>
  <c r="D106" i="17"/>
  <c r="C106" i="17"/>
  <c r="G105" i="17"/>
  <c r="K105" i="17" s="1"/>
  <c r="D105" i="17"/>
  <c r="C105" i="17"/>
  <c r="G100" i="17"/>
  <c r="K100" i="17" s="1"/>
  <c r="I100" i="17" s="1"/>
  <c r="D100" i="17"/>
  <c r="C100" i="17"/>
  <c r="R99" i="17"/>
  <c r="O99" i="17" s="1"/>
  <c r="Q99" i="17"/>
  <c r="P99" i="17"/>
  <c r="L99" i="17"/>
  <c r="D99" i="17"/>
  <c r="C99" i="17"/>
  <c r="H98" i="17"/>
  <c r="G98" i="17"/>
  <c r="K98" i="17" s="1"/>
  <c r="R98" i="17" s="1"/>
  <c r="O98" i="17" s="1"/>
  <c r="D98" i="17"/>
  <c r="C98" i="17"/>
  <c r="G97" i="17"/>
  <c r="K97" i="17" s="1"/>
  <c r="J97" i="17" s="1"/>
  <c r="D97" i="17"/>
  <c r="C97" i="17"/>
  <c r="R96" i="17"/>
  <c r="O96" i="17" s="1"/>
  <c r="Q96" i="17"/>
  <c r="P96" i="17"/>
  <c r="L96" i="17"/>
  <c r="D96" i="17"/>
  <c r="C96" i="17"/>
  <c r="R95" i="17"/>
  <c r="O95" i="17" s="1"/>
  <c r="T95" i="17" s="1"/>
  <c r="Q95" i="17"/>
  <c r="P95" i="17"/>
  <c r="L95" i="17"/>
  <c r="D95" i="17"/>
  <c r="C95" i="17"/>
  <c r="R94" i="17"/>
  <c r="O94" i="17" s="1"/>
  <c r="S94" i="17" s="1"/>
  <c r="Q94" i="17"/>
  <c r="P94" i="17"/>
  <c r="L94" i="17"/>
  <c r="D94" i="17"/>
  <c r="C94" i="17"/>
  <c r="R93" i="17"/>
  <c r="O93" i="17" s="1"/>
  <c r="S93" i="17" s="1"/>
  <c r="Q93" i="17"/>
  <c r="P93" i="17"/>
  <c r="L93" i="17"/>
  <c r="D93" i="17"/>
  <c r="C93" i="17"/>
  <c r="R92" i="17"/>
  <c r="O92" i="17" s="1"/>
  <c r="Q92" i="17"/>
  <c r="P92" i="17"/>
  <c r="L92" i="17"/>
  <c r="D92" i="17"/>
  <c r="C92" i="17"/>
  <c r="R91" i="17"/>
  <c r="O91" i="17" s="1"/>
  <c r="T91" i="17" s="1"/>
  <c r="Q91" i="17"/>
  <c r="P91" i="17"/>
  <c r="L91" i="17"/>
  <c r="D91" i="17"/>
  <c r="C91" i="17"/>
  <c r="R90" i="17"/>
  <c r="O90" i="17" s="1"/>
  <c r="S90" i="17" s="1"/>
  <c r="Q90" i="17"/>
  <c r="P90" i="17"/>
  <c r="L90" i="17"/>
  <c r="D90" i="17"/>
  <c r="C90" i="17"/>
  <c r="R89" i="17"/>
  <c r="O89" i="17" s="1"/>
  <c r="S89" i="17" s="1"/>
  <c r="Q89" i="17"/>
  <c r="P89" i="17"/>
  <c r="L89" i="17"/>
  <c r="D89" i="17"/>
  <c r="C89" i="17"/>
  <c r="R88" i="17"/>
  <c r="O88" i="17" s="1"/>
  <c r="Q88" i="17"/>
  <c r="P88" i="17"/>
  <c r="L88" i="17"/>
  <c r="D88" i="17"/>
  <c r="C88" i="17"/>
  <c r="G87" i="17"/>
  <c r="K87" i="17" s="1"/>
  <c r="I87" i="17" s="1"/>
  <c r="D87" i="17"/>
  <c r="C87" i="17"/>
  <c r="G86" i="17"/>
  <c r="K86" i="17" s="1"/>
  <c r="D86" i="17"/>
  <c r="C86" i="17"/>
  <c r="G85" i="17"/>
  <c r="K85" i="17" s="1"/>
  <c r="I85" i="17" s="1"/>
  <c r="D85" i="17"/>
  <c r="C85" i="17"/>
  <c r="G84" i="17"/>
  <c r="K84" i="17" s="1"/>
  <c r="Q84" i="17" s="1"/>
  <c r="D84" i="17"/>
  <c r="C84" i="17"/>
  <c r="G83" i="17"/>
  <c r="K83" i="17" s="1"/>
  <c r="D83" i="17"/>
  <c r="C83" i="17"/>
  <c r="G82" i="17"/>
  <c r="K82" i="17" s="1"/>
  <c r="C82" i="17"/>
  <c r="G81" i="17"/>
  <c r="K81" i="17" s="1"/>
  <c r="C81" i="17"/>
  <c r="G76" i="17"/>
  <c r="K76" i="17" s="1"/>
  <c r="D76" i="17"/>
  <c r="C76" i="17"/>
  <c r="R75" i="17"/>
  <c r="O75" i="17" s="1"/>
  <c r="T75" i="17" s="1"/>
  <c r="Q75" i="17"/>
  <c r="P75" i="17"/>
  <c r="L75" i="17"/>
  <c r="D75" i="17"/>
  <c r="C75" i="17"/>
  <c r="G74" i="17"/>
  <c r="K74" i="17" s="1"/>
  <c r="J74" i="17" s="1"/>
  <c r="D74" i="17"/>
  <c r="C74" i="17"/>
  <c r="G73" i="17"/>
  <c r="K73" i="17" s="1"/>
  <c r="D73" i="17"/>
  <c r="C73" i="17"/>
  <c r="R72" i="17"/>
  <c r="O72" i="17" s="1"/>
  <c r="S72" i="17" s="1"/>
  <c r="Q72" i="17"/>
  <c r="P72" i="17"/>
  <c r="L72" i="17"/>
  <c r="D72" i="17"/>
  <c r="C72" i="17"/>
  <c r="R71" i="17"/>
  <c r="O71" i="17" s="1"/>
  <c r="S71" i="17" s="1"/>
  <c r="Q71" i="17"/>
  <c r="P71" i="17"/>
  <c r="L71" i="17"/>
  <c r="D71" i="17"/>
  <c r="C71" i="17"/>
  <c r="R70" i="17"/>
  <c r="O70" i="17" s="1"/>
  <c r="Q70" i="17"/>
  <c r="P70" i="17"/>
  <c r="L70" i="17"/>
  <c r="D70" i="17"/>
  <c r="C70" i="17"/>
  <c r="R69" i="17"/>
  <c r="O69" i="17" s="1"/>
  <c r="T69" i="17" s="1"/>
  <c r="Q69" i="17"/>
  <c r="P69" i="17"/>
  <c r="L69" i="17"/>
  <c r="D69" i="17"/>
  <c r="C69" i="17"/>
  <c r="R68" i="17"/>
  <c r="O68" i="17" s="1"/>
  <c r="Q68" i="17"/>
  <c r="P68" i="17"/>
  <c r="L68" i="17"/>
  <c r="D68" i="17"/>
  <c r="C68" i="17"/>
  <c r="R67" i="17"/>
  <c r="O67" i="17" s="1"/>
  <c r="Q67" i="17"/>
  <c r="P67" i="17"/>
  <c r="L67" i="17"/>
  <c r="D67" i="17"/>
  <c r="C67" i="17"/>
  <c r="R66" i="17"/>
  <c r="O66" i="17" s="1"/>
  <c r="Q66" i="17"/>
  <c r="P66" i="17"/>
  <c r="L66" i="17"/>
  <c r="D66" i="17"/>
  <c r="C66" i="17"/>
  <c r="R65" i="17"/>
  <c r="O65" i="17" s="1"/>
  <c r="T65" i="17" s="1"/>
  <c r="Q65" i="17"/>
  <c r="P65" i="17"/>
  <c r="L65" i="17"/>
  <c r="D65" i="17"/>
  <c r="C65" i="17"/>
  <c r="R64" i="17"/>
  <c r="O64" i="17" s="1"/>
  <c r="S64" i="17" s="1"/>
  <c r="Q64" i="17"/>
  <c r="P64" i="17"/>
  <c r="L64" i="17"/>
  <c r="D64" i="17"/>
  <c r="C64" i="17"/>
  <c r="G63" i="17"/>
  <c r="K63" i="17" s="1"/>
  <c r="D63" i="17"/>
  <c r="C63" i="17"/>
  <c r="G62" i="17"/>
  <c r="K62" i="17" s="1"/>
  <c r="I62" i="17" s="1"/>
  <c r="D62" i="17"/>
  <c r="C62" i="17"/>
  <c r="G61" i="17"/>
  <c r="K61" i="17" s="1"/>
  <c r="D61" i="17"/>
  <c r="C61" i="17"/>
  <c r="G60" i="17"/>
  <c r="K60" i="17" s="1"/>
  <c r="H60" i="17" s="1"/>
  <c r="D60" i="17"/>
  <c r="C60" i="17"/>
  <c r="G59" i="17"/>
  <c r="K59" i="17" s="1"/>
  <c r="J59" i="17" s="1"/>
  <c r="D59" i="17"/>
  <c r="C59" i="17"/>
  <c r="L58" i="17"/>
  <c r="I58" i="17"/>
  <c r="G58" i="17"/>
  <c r="K58" i="17" s="1"/>
  <c r="D58" i="17"/>
  <c r="C58" i="17"/>
  <c r="K57" i="17"/>
  <c r="P57" i="17" s="1"/>
  <c r="G57" i="17"/>
  <c r="D57" i="17"/>
  <c r="C57" i="17"/>
  <c r="L52" i="17"/>
  <c r="G52" i="17"/>
  <c r="K52" i="17" s="1"/>
  <c r="D52" i="17"/>
  <c r="C52" i="17"/>
  <c r="R51" i="17"/>
  <c r="O51" i="17" s="1"/>
  <c r="S51" i="17" s="1"/>
  <c r="Q51" i="17"/>
  <c r="P51" i="17"/>
  <c r="L51" i="17"/>
  <c r="D51" i="17"/>
  <c r="C51" i="17"/>
  <c r="G50" i="17"/>
  <c r="K50" i="17" s="1"/>
  <c r="D50" i="17"/>
  <c r="C50" i="17"/>
  <c r="G49" i="17"/>
  <c r="K49" i="17" s="1"/>
  <c r="J49" i="17" s="1"/>
  <c r="D49" i="17"/>
  <c r="C49" i="17"/>
  <c r="R48" i="17"/>
  <c r="O48" i="17" s="1"/>
  <c r="Q48" i="17"/>
  <c r="P48" i="17"/>
  <c r="L48" i="17"/>
  <c r="D48" i="17"/>
  <c r="C48" i="17"/>
  <c r="R47" i="17"/>
  <c r="O47" i="17" s="1"/>
  <c r="Q47" i="17"/>
  <c r="P47" i="17"/>
  <c r="L47" i="17"/>
  <c r="D47" i="17"/>
  <c r="C47" i="17"/>
  <c r="R46" i="17"/>
  <c r="O46" i="17" s="1"/>
  <c r="T46" i="17" s="1"/>
  <c r="Q46" i="17"/>
  <c r="P46" i="17"/>
  <c r="L46" i="17"/>
  <c r="D46" i="17"/>
  <c r="C46" i="17"/>
  <c r="R45" i="17"/>
  <c r="O45" i="17" s="1"/>
  <c r="Q45" i="17"/>
  <c r="P45" i="17"/>
  <c r="L45" i="17"/>
  <c r="D45" i="17"/>
  <c r="C45" i="17"/>
  <c r="R44" i="17"/>
  <c r="O44" i="17" s="1"/>
  <c r="Q44" i="17"/>
  <c r="P44" i="17"/>
  <c r="L44" i="17"/>
  <c r="D44" i="17"/>
  <c r="C44" i="17"/>
  <c r="R43" i="17"/>
  <c r="O43" i="17" s="1"/>
  <c r="T43" i="17" s="1"/>
  <c r="Q43" i="17"/>
  <c r="P43" i="17"/>
  <c r="L43" i="17"/>
  <c r="D43" i="17"/>
  <c r="C43" i="17"/>
  <c r="R42" i="17"/>
  <c r="O42" i="17" s="1"/>
  <c r="S42" i="17" s="1"/>
  <c r="Q42" i="17"/>
  <c r="P42" i="17"/>
  <c r="L42" i="17"/>
  <c r="D42" i="17"/>
  <c r="C42" i="17"/>
  <c r="R41" i="17"/>
  <c r="O41" i="17" s="1"/>
  <c r="S41" i="17" s="1"/>
  <c r="Q41" i="17"/>
  <c r="P41" i="17"/>
  <c r="L41" i="17"/>
  <c r="D41" i="17"/>
  <c r="C41" i="17"/>
  <c r="R40" i="17"/>
  <c r="O40" i="17" s="1"/>
  <c r="Q40" i="17"/>
  <c r="P40" i="17"/>
  <c r="L40" i="17"/>
  <c r="D40" i="17"/>
  <c r="C40" i="17"/>
  <c r="L39" i="17"/>
  <c r="I39" i="17"/>
  <c r="H39" i="17"/>
  <c r="G39" i="17"/>
  <c r="K39" i="17" s="1"/>
  <c r="R39" i="17" s="1"/>
  <c r="O39" i="17" s="1"/>
  <c r="D39" i="17"/>
  <c r="C39" i="17"/>
  <c r="K38" i="17"/>
  <c r="J38" i="17" s="1"/>
  <c r="G38" i="17"/>
  <c r="D38" i="17"/>
  <c r="C38" i="17"/>
  <c r="I37" i="17"/>
  <c r="G37" i="17"/>
  <c r="K37" i="17" s="1"/>
  <c r="L37" i="17" s="1"/>
  <c r="D37" i="17"/>
  <c r="C37" i="17"/>
  <c r="K36" i="17"/>
  <c r="Q36" i="17" s="1"/>
  <c r="G36" i="17"/>
  <c r="D36" i="17"/>
  <c r="C36" i="17"/>
  <c r="L35" i="17"/>
  <c r="G35" i="17"/>
  <c r="K35" i="17" s="1"/>
  <c r="D35" i="17"/>
  <c r="C35" i="17"/>
  <c r="G34" i="17"/>
  <c r="K34" i="17" s="1"/>
  <c r="D34" i="17"/>
  <c r="C34" i="17"/>
  <c r="G33" i="17"/>
  <c r="K33" i="17" s="1"/>
  <c r="D33" i="17"/>
  <c r="C33" i="17"/>
  <c r="G28" i="17"/>
  <c r="K28" i="17" s="1"/>
  <c r="D28" i="17"/>
  <c r="C28" i="17"/>
  <c r="R27" i="17"/>
  <c r="O27" i="17" s="1"/>
  <c r="Q27" i="17"/>
  <c r="P27" i="17"/>
  <c r="L27" i="17"/>
  <c r="D27" i="17"/>
  <c r="C27" i="17"/>
  <c r="G26" i="17"/>
  <c r="K26" i="17" s="1"/>
  <c r="J26" i="17" s="1"/>
  <c r="D26" i="17"/>
  <c r="C26" i="17"/>
  <c r="K25" i="17"/>
  <c r="H25" i="17" s="1"/>
  <c r="G25" i="17"/>
  <c r="D25" i="17"/>
  <c r="C25" i="17"/>
  <c r="R24" i="17"/>
  <c r="O24" i="17" s="1"/>
  <c r="Q24" i="17"/>
  <c r="P24" i="17"/>
  <c r="L24" i="17"/>
  <c r="D24" i="17"/>
  <c r="C24" i="17"/>
  <c r="R23" i="17"/>
  <c r="O23" i="17" s="1"/>
  <c r="Q23" i="17"/>
  <c r="P23" i="17"/>
  <c r="L23" i="17"/>
  <c r="D23" i="17"/>
  <c r="C23" i="17"/>
  <c r="R22" i="17"/>
  <c r="O22" i="17" s="1"/>
  <c r="Q22" i="17"/>
  <c r="P22" i="17"/>
  <c r="L22" i="17"/>
  <c r="D22" i="17"/>
  <c r="C22" i="17"/>
  <c r="R21" i="17"/>
  <c r="O21" i="17" s="1"/>
  <c r="Q21" i="17"/>
  <c r="P21" i="17"/>
  <c r="L21" i="17"/>
  <c r="D21" i="17"/>
  <c r="C21" i="17"/>
  <c r="R20" i="17"/>
  <c r="O20" i="17" s="1"/>
  <c r="S20" i="17" s="1"/>
  <c r="Q20" i="17"/>
  <c r="P20" i="17"/>
  <c r="L20" i="17"/>
  <c r="D20" i="17"/>
  <c r="C20" i="17"/>
  <c r="R19" i="17"/>
  <c r="O19" i="17" s="1"/>
  <c r="S19" i="17" s="1"/>
  <c r="Q19" i="17"/>
  <c r="P19" i="17"/>
  <c r="L19" i="17"/>
  <c r="D19" i="17"/>
  <c r="C19" i="17"/>
  <c r="R18" i="17"/>
  <c r="O18" i="17" s="1"/>
  <c r="S18" i="17" s="1"/>
  <c r="Q18" i="17"/>
  <c r="P18" i="17"/>
  <c r="L18" i="17"/>
  <c r="D18" i="17"/>
  <c r="C18" i="17"/>
  <c r="R17" i="17"/>
  <c r="O17" i="17" s="1"/>
  <c r="Q17" i="17"/>
  <c r="P17" i="17"/>
  <c r="L17" i="17"/>
  <c r="D17" i="17"/>
  <c r="C17" i="17"/>
  <c r="R16" i="17"/>
  <c r="O16" i="17" s="1"/>
  <c r="S16" i="17" s="1"/>
  <c r="Q16" i="17"/>
  <c r="P16" i="17"/>
  <c r="L16" i="17"/>
  <c r="D16" i="17"/>
  <c r="C16" i="17"/>
  <c r="G15" i="17"/>
  <c r="K15" i="17" s="1"/>
  <c r="D15" i="17"/>
  <c r="C15" i="17"/>
  <c r="G14" i="17"/>
  <c r="K14" i="17" s="1"/>
  <c r="H14" i="17" s="1"/>
  <c r="D14" i="17"/>
  <c r="C14" i="17"/>
  <c r="G13" i="17"/>
  <c r="K13" i="17" s="1"/>
  <c r="D13" i="17"/>
  <c r="C13" i="17"/>
  <c r="K12" i="17"/>
  <c r="I12" i="17" s="1"/>
  <c r="G12" i="17"/>
  <c r="D12" i="17"/>
  <c r="C12" i="17"/>
  <c r="G11" i="17"/>
  <c r="K11" i="17" s="1"/>
  <c r="C11" i="17"/>
  <c r="G10" i="17"/>
  <c r="K10" i="17" s="1"/>
  <c r="D10" i="17"/>
  <c r="C10" i="17"/>
  <c r="G9" i="17"/>
  <c r="K9" i="17" s="1"/>
  <c r="C9" i="17"/>
  <c r="K124" i="16"/>
  <c r="G124" i="16"/>
  <c r="D124" i="16"/>
  <c r="C124" i="16"/>
  <c r="R123" i="16"/>
  <c r="O123" i="16" s="1"/>
  <c r="T123" i="16" s="1"/>
  <c r="Q123" i="16"/>
  <c r="P123" i="16"/>
  <c r="L123" i="16"/>
  <c r="D123" i="16"/>
  <c r="C123" i="16"/>
  <c r="G122" i="16"/>
  <c r="K122" i="16" s="1"/>
  <c r="D122" i="16"/>
  <c r="C122" i="16"/>
  <c r="G121" i="16"/>
  <c r="K121" i="16" s="1"/>
  <c r="H121" i="16" s="1"/>
  <c r="D121" i="16"/>
  <c r="C121" i="16"/>
  <c r="R120" i="16"/>
  <c r="O120" i="16" s="1"/>
  <c r="S120" i="16" s="1"/>
  <c r="Q120" i="16"/>
  <c r="P120" i="16"/>
  <c r="L120" i="16"/>
  <c r="D120" i="16"/>
  <c r="C120" i="16"/>
  <c r="R119" i="16"/>
  <c r="O119" i="16" s="1"/>
  <c r="Q119" i="16"/>
  <c r="P119" i="16"/>
  <c r="L119" i="16"/>
  <c r="D119" i="16"/>
  <c r="C119" i="16"/>
  <c r="R118" i="16"/>
  <c r="O118" i="16" s="1"/>
  <c r="Q118" i="16"/>
  <c r="P118" i="16"/>
  <c r="L118" i="16"/>
  <c r="D118" i="16"/>
  <c r="C118" i="16"/>
  <c r="R117" i="16"/>
  <c r="O117" i="16" s="1"/>
  <c r="T117" i="16" s="1"/>
  <c r="Q117" i="16"/>
  <c r="P117" i="16"/>
  <c r="L117" i="16"/>
  <c r="D117" i="16"/>
  <c r="C117" i="16"/>
  <c r="R116" i="16"/>
  <c r="O116" i="16" s="1"/>
  <c r="S116" i="16" s="1"/>
  <c r="Q116" i="16"/>
  <c r="P116" i="16"/>
  <c r="L116" i="16"/>
  <c r="D116" i="16"/>
  <c r="C116" i="16"/>
  <c r="R115" i="16"/>
  <c r="O115" i="16" s="1"/>
  <c r="Q115" i="16"/>
  <c r="P115" i="16"/>
  <c r="L115" i="16"/>
  <c r="D115" i="16"/>
  <c r="C115" i="16"/>
  <c r="R114" i="16"/>
  <c r="O114" i="16" s="1"/>
  <c r="T114" i="16" s="1"/>
  <c r="Q114" i="16"/>
  <c r="P114" i="16"/>
  <c r="L114" i="16"/>
  <c r="D114" i="16"/>
  <c r="C114" i="16"/>
  <c r="R113" i="16"/>
  <c r="O113" i="16" s="1"/>
  <c r="S113" i="16" s="1"/>
  <c r="Q113" i="16"/>
  <c r="P113" i="16"/>
  <c r="L113" i="16"/>
  <c r="D113" i="16"/>
  <c r="C113" i="16"/>
  <c r="R112" i="16"/>
  <c r="O112" i="16" s="1"/>
  <c r="S112" i="16" s="1"/>
  <c r="Q112" i="16"/>
  <c r="P112" i="16"/>
  <c r="L112" i="16"/>
  <c r="D112" i="16"/>
  <c r="C112" i="16"/>
  <c r="G111" i="16"/>
  <c r="K111" i="16" s="1"/>
  <c r="D111" i="16"/>
  <c r="C111" i="16"/>
  <c r="G110" i="16"/>
  <c r="K110" i="16" s="1"/>
  <c r="D110" i="16"/>
  <c r="C110" i="16"/>
  <c r="G109" i="16"/>
  <c r="K109" i="16" s="1"/>
  <c r="L109" i="16" s="1"/>
  <c r="D109" i="16"/>
  <c r="C109" i="16"/>
  <c r="G108" i="16"/>
  <c r="K108" i="16" s="1"/>
  <c r="D108" i="16"/>
  <c r="C108" i="16"/>
  <c r="R107" i="16"/>
  <c r="O107" i="16" s="1"/>
  <c r="Q107" i="16"/>
  <c r="H107" i="16"/>
  <c r="G107" i="16"/>
  <c r="K107" i="16" s="1"/>
  <c r="D107" i="16"/>
  <c r="C107" i="16"/>
  <c r="G106" i="16"/>
  <c r="K106" i="16" s="1"/>
  <c r="J106" i="16" s="1"/>
  <c r="C106" i="16"/>
  <c r="G105" i="16"/>
  <c r="K105" i="16" s="1"/>
  <c r="D105" i="16"/>
  <c r="C105" i="16"/>
  <c r="G100" i="16"/>
  <c r="K100" i="16" s="1"/>
  <c r="J100" i="16" s="1"/>
  <c r="D100" i="16"/>
  <c r="C100" i="16"/>
  <c r="R99" i="16"/>
  <c r="O99" i="16" s="1"/>
  <c r="Q99" i="16"/>
  <c r="P99" i="16"/>
  <c r="L99" i="16"/>
  <c r="D99" i="16"/>
  <c r="C99" i="16"/>
  <c r="R98" i="16"/>
  <c r="O98" i="16" s="1"/>
  <c r="T98" i="16" s="1"/>
  <c r="I98" i="16"/>
  <c r="G98" i="16"/>
  <c r="K98" i="16" s="1"/>
  <c r="L98" i="16" s="1"/>
  <c r="D98" i="16"/>
  <c r="C98" i="16"/>
  <c r="K97" i="16"/>
  <c r="J97" i="16"/>
  <c r="G97" i="16"/>
  <c r="D97" i="16"/>
  <c r="C97" i="16"/>
  <c r="R96" i="16"/>
  <c r="O96" i="16" s="1"/>
  <c r="T96" i="16" s="1"/>
  <c r="Q96" i="16"/>
  <c r="P96" i="16"/>
  <c r="L96" i="16"/>
  <c r="D96" i="16"/>
  <c r="C96" i="16"/>
  <c r="R95" i="16"/>
  <c r="O95" i="16" s="1"/>
  <c r="S95" i="16" s="1"/>
  <c r="Q95" i="16"/>
  <c r="P95" i="16"/>
  <c r="L95" i="16"/>
  <c r="D95" i="16"/>
  <c r="C95" i="16"/>
  <c r="R94" i="16"/>
  <c r="O94" i="16" s="1"/>
  <c r="S94" i="16" s="1"/>
  <c r="Q94" i="16"/>
  <c r="P94" i="16"/>
  <c r="L94" i="16"/>
  <c r="D94" i="16"/>
  <c r="C94" i="16"/>
  <c r="R93" i="16"/>
  <c r="O93" i="16" s="1"/>
  <c r="Q93" i="16"/>
  <c r="P93" i="16"/>
  <c r="L93" i="16"/>
  <c r="D93" i="16"/>
  <c r="C93" i="16"/>
  <c r="R92" i="16"/>
  <c r="O92" i="16" s="1"/>
  <c r="Q92" i="16"/>
  <c r="P92" i="16"/>
  <c r="L92" i="16"/>
  <c r="D92" i="16"/>
  <c r="C92" i="16"/>
  <c r="R91" i="16"/>
  <c r="O91" i="16" s="1"/>
  <c r="T91" i="16" s="1"/>
  <c r="Q91" i="16"/>
  <c r="P91" i="16"/>
  <c r="L91" i="16"/>
  <c r="D91" i="16"/>
  <c r="C91" i="16"/>
  <c r="R90" i="16"/>
  <c r="O90" i="16" s="1"/>
  <c r="S90" i="16" s="1"/>
  <c r="Q90" i="16"/>
  <c r="P90" i="16"/>
  <c r="L90" i="16"/>
  <c r="D90" i="16"/>
  <c r="C90" i="16"/>
  <c r="R89" i="16"/>
  <c r="O89" i="16" s="1"/>
  <c r="Q89" i="16"/>
  <c r="P89" i="16"/>
  <c r="L89" i="16"/>
  <c r="D89" i="16"/>
  <c r="C89" i="16"/>
  <c r="R88" i="16"/>
  <c r="O88" i="16" s="1"/>
  <c r="T88" i="16" s="1"/>
  <c r="Q88" i="16"/>
  <c r="P88" i="16"/>
  <c r="L88" i="16"/>
  <c r="D88" i="16"/>
  <c r="C88" i="16"/>
  <c r="J87" i="16"/>
  <c r="G87" i="16"/>
  <c r="K87" i="16" s="1"/>
  <c r="I87" i="16" s="1"/>
  <c r="D87" i="16"/>
  <c r="C87" i="16"/>
  <c r="G86" i="16"/>
  <c r="K86" i="16" s="1"/>
  <c r="D86" i="16"/>
  <c r="C86" i="16"/>
  <c r="P85" i="16"/>
  <c r="J85" i="16"/>
  <c r="G85" i="16"/>
  <c r="K85" i="16" s="1"/>
  <c r="D85" i="16"/>
  <c r="C85" i="16"/>
  <c r="G84" i="16"/>
  <c r="K84" i="16" s="1"/>
  <c r="D84" i="16"/>
  <c r="C84" i="16"/>
  <c r="G83" i="16"/>
  <c r="K83" i="16" s="1"/>
  <c r="C83" i="16"/>
  <c r="G82" i="16"/>
  <c r="K82" i="16" s="1"/>
  <c r="H82" i="16" s="1"/>
  <c r="C82" i="16"/>
  <c r="G81" i="16"/>
  <c r="K81" i="16" s="1"/>
  <c r="J81" i="16" s="1"/>
  <c r="C81" i="16"/>
  <c r="G76" i="16"/>
  <c r="K76" i="16" s="1"/>
  <c r="R76" i="16" s="1"/>
  <c r="O76" i="16" s="1"/>
  <c r="D76" i="16"/>
  <c r="C76" i="16"/>
  <c r="R75" i="16"/>
  <c r="O75" i="16" s="1"/>
  <c r="T75" i="16" s="1"/>
  <c r="Q75" i="16"/>
  <c r="P75" i="16"/>
  <c r="L75" i="16"/>
  <c r="D75" i="16"/>
  <c r="C75" i="16"/>
  <c r="K74" i="16"/>
  <c r="J74" i="16" s="1"/>
  <c r="G74" i="16"/>
  <c r="D74" i="16"/>
  <c r="C74" i="16"/>
  <c r="G73" i="16"/>
  <c r="K73" i="16" s="1"/>
  <c r="D73" i="16"/>
  <c r="C73" i="16"/>
  <c r="R72" i="16"/>
  <c r="O72" i="16" s="1"/>
  <c r="Q72" i="16"/>
  <c r="P72" i="16"/>
  <c r="L72" i="16"/>
  <c r="D72" i="16"/>
  <c r="C72" i="16"/>
  <c r="R71" i="16"/>
  <c r="O71" i="16" s="1"/>
  <c r="Q71" i="16"/>
  <c r="P71" i="16"/>
  <c r="L71" i="16"/>
  <c r="D71" i="16"/>
  <c r="C71" i="16"/>
  <c r="R70" i="16"/>
  <c r="O70" i="16" s="1"/>
  <c r="Q70" i="16"/>
  <c r="P70" i="16"/>
  <c r="L70" i="16"/>
  <c r="D70" i="16"/>
  <c r="C70" i="16"/>
  <c r="R69" i="16"/>
  <c r="O69" i="16" s="1"/>
  <c r="T69" i="16" s="1"/>
  <c r="Q69" i="16"/>
  <c r="P69" i="16"/>
  <c r="L69" i="16"/>
  <c r="D69" i="16"/>
  <c r="C69" i="16"/>
  <c r="R68" i="16"/>
  <c r="O68" i="16" s="1"/>
  <c r="Q68" i="16"/>
  <c r="P68" i="16"/>
  <c r="L68" i="16"/>
  <c r="D68" i="16"/>
  <c r="C68" i="16"/>
  <c r="R67" i="16"/>
  <c r="O67" i="16" s="1"/>
  <c r="Q67" i="16"/>
  <c r="P67" i="16"/>
  <c r="L67" i="16"/>
  <c r="D67" i="16"/>
  <c r="C67" i="16"/>
  <c r="R66" i="16"/>
  <c r="O66" i="16" s="1"/>
  <c r="T66" i="16" s="1"/>
  <c r="Q66" i="16"/>
  <c r="P66" i="16"/>
  <c r="L66" i="16"/>
  <c r="D66" i="16"/>
  <c r="C66" i="16"/>
  <c r="R65" i="16"/>
  <c r="O65" i="16" s="1"/>
  <c r="Q65" i="16"/>
  <c r="P65" i="16"/>
  <c r="L65" i="16"/>
  <c r="D65" i="16"/>
  <c r="C65" i="16"/>
  <c r="R64" i="16"/>
  <c r="O64" i="16" s="1"/>
  <c r="S64" i="16" s="1"/>
  <c r="Q64" i="16"/>
  <c r="P64" i="16"/>
  <c r="L64" i="16"/>
  <c r="D64" i="16"/>
  <c r="C64" i="16"/>
  <c r="G63" i="16"/>
  <c r="K63" i="16" s="1"/>
  <c r="D63" i="16"/>
  <c r="C63" i="16"/>
  <c r="G62" i="16"/>
  <c r="K62" i="16" s="1"/>
  <c r="D62" i="16"/>
  <c r="C62" i="16"/>
  <c r="K61" i="16"/>
  <c r="I61" i="16" s="1"/>
  <c r="H61" i="16"/>
  <c r="G61" i="16"/>
  <c r="D61" i="16"/>
  <c r="C61" i="16"/>
  <c r="G60" i="16"/>
  <c r="K60" i="16" s="1"/>
  <c r="D60" i="16"/>
  <c r="C60" i="16"/>
  <c r="G59" i="16"/>
  <c r="K59" i="16" s="1"/>
  <c r="D59" i="16"/>
  <c r="C59" i="16"/>
  <c r="G58" i="16"/>
  <c r="K58" i="16" s="1"/>
  <c r="D58" i="16"/>
  <c r="C58" i="16"/>
  <c r="K57" i="16"/>
  <c r="I57" i="16" s="1"/>
  <c r="G57" i="16"/>
  <c r="D57" i="16"/>
  <c r="C57" i="16"/>
  <c r="G52" i="16"/>
  <c r="K52" i="16" s="1"/>
  <c r="D52" i="16"/>
  <c r="C52" i="16"/>
  <c r="R51" i="16"/>
  <c r="O51" i="16" s="1"/>
  <c r="Q51" i="16"/>
  <c r="P51" i="16"/>
  <c r="L51" i="16"/>
  <c r="D51" i="16"/>
  <c r="C51" i="16"/>
  <c r="G50" i="16"/>
  <c r="K50" i="16" s="1"/>
  <c r="L50" i="16" s="1"/>
  <c r="D50" i="16"/>
  <c r="C50" i="16"/>
  <c r="K49" i="16"/>
  <c r="R49" i="16" s="1"/>
  <c r="O49" i="16" s="1"/>
  <c r="G49" i="16"/>
  <c r="D49" i="16"/>
  <c r="C49" i="16"/>
  <c r="R48" i="16"/>
  <c r="O48" i="16" s="1"/>
  <c r="Q48" i="16"/>
  <c r="P48" i="16"/>
  <c r="L48" i="16"/>
  <c r="D48" i="16"/>
  <c r="C48" i="16"/>
  <c r="R47" i="16"/>
  <c r="O47" i="16" s="1"/>
  <c r="T47" i="16" s="1"/>
  <c r="Q47" i="16"/>
  <c r="P47" i="16"/>
  <c r="L47" i="16"/>
  <c r="D47" i="16"/>
  <c r="C47" i="16"/>
  <c r="R46" i="16"/>
  <c r="O46" i="16" s="1"/>
  <c r="S46" i="16" s="1"/>
  <c r="Q46" i="16"/>
  <c r="P46" i="16"/>
  <c r="L46" i="16"/>
  <c r="D46" i="16"/>
  <c r="C46" i="16"/>
  <c r="R45" i="16"/>
  <c r="O45" i="16" s="1"/>
  <c r="Q45" i="16"/>
  <c r="P45" i="16"/>
  <c r="L45" i="16"/>
  <c r="D45" i="16"/>
  <c r="C45" i="16"/>
  <c r="R44" i="16"/>
  <c r="O44" i="16" s="1"/>
  <c r="T44" i="16" s="1"/>
  <c r="Q44" i="16"/>
  <c r="P44" i="16"/>
  <c r="L44" i="16"/>
  <c r="D44" i="16"/>
  <c r="C44" i="16"/>
  <c r="R43" i="16"/>
  <c r="O43" i="16" s="1"/>
  <c r="S43" i="16" s="1"/>
  <c r="Q43" i="16"/>
  <c r="P43" i="16"/>
  <c r="L43" i="16"/>
  <c r="D43" i="16"/>
  <c r="C43" i="16"/>
  <c r="R42" i="16"/>
  <c r="O42" i="16" s="1"/>
  <c r="S42" i="16" s="1"/>
  <c r="Q42" i="16"/>
  <c r="P42" i="16"/>
  <c r="L42" i="16"/>
  <c r="D42" i="16"/>
  <c r="C42" i="16"/>
  <c r="R41" i="16"/>
  <c r="O41" i="16" s="1"/>
  <c r="T41" i="16" s="1"/>
  <c r="Q41" i="16"/>
  <c r="P41" i="16"/>
  <c r="L41" i="16"/>
  <c r="D41" i="16"/>
  <c r="C41" i="16"/>
  <c r="R40" i="16"/>
  <c r="O40" i="16" s="1"/>
  <c r="S40" i="16" s="1"/>
  <c r="Q40" i="16"/>
  <c r="P40" i="16"/>
  <c r="L40" i="16"/>
  <c r="D40" i="16"/>
  <c r="C40" i="16"/>
  <c r="K39" i="16"/>
  <c r="J39" i="16" s="1"/>
  <c r="I39" i="16"/>
  <c r="G39" i="16"/>
  <c r="D39" i="16"/>
  <c r="C39" i="16"/>
  <c r="G38" i="16"/>
  <c r="K38" i="16" s="1"/>
  <c r="D38" i="16"/>
  <c r="C38" i="16"/>
  <c r="G37" i="16"/>
  <c r="K37" i="16" s="1"/>
  <c r="D37" i="16"/>
  <c r="C37" i="16"/>
  <c r="G36" i="16"/>
  <c r="K36" i="16" s="1"/>
  <c r="R36" i="16" s="1"/>
  <c r="O36" i="16" s="1"/>
  <c r="D36" i="16"/>
  <c r="C36" i="16"/>
  <c r="G35" i="16"/>
  <c r="K35" i="16" s="1"/>
  <c r="P35" i="16" s="1"/>
  <c r="D35" i="16"/>
  <c r="C35" i="16"/>
  <c r="G34" i="16"/>
  <c r="K34" i="16" s="1"/>
  <c r="C34" i="16"/>
  <c r="G33" i="16"/>
  <c r="K33" i="16" s="1"/>
  <c r="C33" i="16"/>
  <c r="R28" i="16"/>
  <c r="O28" i="16" s="1"/>
  <c r="G28" i="16"/>
  <c r="K28" i="16" s="1"/>
  <c r="D28" i="16"/>
  <c r="C28" i="16"/>
  <c r="R27" i="16"/>
  <c r="O27" i="16" s="1"/>
  <c r="S27" i="16" s="1"/>
  <c r="Q27" i="16"/>
  <c r="P27" i="16"/>
  <c r="L27" i="16"/>
  <c r="D27" i="16"/>
  <c r="C27" i="16"/>
  <c r="G26" i="16"/>
  <c r="K26" i="16" s="1"/>
  <c r="D26" i="16"/>
  <c r="C26" i="16"/>
  <c r="I25" i="16"/>
  <c r="G25" i="16"/>
  <c r="K25" i="16" s="1"/>
  <c r="J25" i="16" s="1"/>
  <c r="D25" i="16"/>
  <c r="C25" i="16"/>
  <c r="R24" i="16"/>
  <c r="O24" i="16" s="1"/>
  <c r="Q24" i="16"/>
  <c r="P24" i="16"/>
  <c r="L24" i="16"/>
  <c r="D24" i="16"/>
  <c r="C24" i="16"/>
  <c r="R23" i="16"/>
  <c r="O23" i="16" s="1"/>
  <c r="Q23" i="16"/>
  <c r="P23" i="16"/>
  <c r="L23" i="16"/>
  <c r="D23" i="16"/>
  <c r="C23" i="16"/>
  <c r="R22" i="16"/>
  <c r="O22" i="16" s="1"/>
  <c r="T22" i="16" s="1"/>
  <c r="Q22" i="16"/>
  <c r="P22" i="16"/>
  <c r="L22" i="16"/>
  <c r="D22" i="16"/>
  <c r="C22" i="16"/>
  <c r="R21" i="16"/>
  <c r="O21" i="16" s="1"/>
  <c r="S21" i="16" s="1"/>
  <c r="Q21" i="16"/>
  <c r="P21" i="16"/>
  <c r="L21" i="16"/>
  <c r="D21" i="16"/>
  <c r="C21" i="16"/>
  <c r="R20" i="16"/>
  <c r="O20" i="16" s="1"/>
  <c r="Q20" i="16"/>
  <c r="P20" i="16"/>
  <c r="L20" i="16"/>
  <c r="D20" i="16"/>
  <c r="C20" i="16"/>
  <c r="R19" i="16"/>
  <c r="O19" i="16" s="1"/>
  <c r="T19" i="16" s="1"/>
  <c r="Q19" i="16"/>
  <c r="P19" i="16"/>
  <c r="L19" i="16"/>
  <c r="D19" i="16"/>
  <c r="C19" i="16"/>
  <c r="R18" i="16"/>
  <c r="O18" i="16" s="1"/>
  <c r="S18" i="16" s="1"/>
  <c r="Q18" i="16"/>
  <c r="P18" i="16"/>
  <c r="L18" i="16"/>
  <c r="D18" i="16"/>
  <c r="C18" i="16"/>
  <c r="R17" i="16"/>
  <c r="O17" i="16" s="1"/>
  <c r="S17" i="16" s="1"/>
  <c r="Q17" i="16"/>
  <c r="P17" i="16"/>
  <c r="L17" i="16"/>
  <c r="D17" i="16"/>
  <c r="C17" i="16"/>
  <c r="R16" i="16"/>
  <c r="O16" i="16" s="1"/>
  <c r="Q16" i="16"/>
  <c r="P16" i="16"/>
  <c r="L16" i="16"/>
  <c r="D16" i="16"/>
  <c r="C16" i="16"/>
  <c r="G15" i="16"/>
  <c r="K15" i="16" s="1"/>
  <c r="I15" i="16" s="1"/>
  <c r="D15" i="16"/>
  <c r="C15" i="16"/>
  <c r="G14" i="16"/>
  <c r="K14" i="16" s="1"/>
  <c r="D14" i="16"/>
  <c r="C14" i="16"/>
  <c r="R13" i="16"/>
  <c r="O13" i="16" s="1"/>
  <c r="I13" i="16"/>
  <c r="H13" i="16"/>
  <c r="G13" i="16"/>
  <c r="K13" i="16" s="1"/>
  <c r="L13" i="16" s="1"/>
  <c r="D13" i="16"/>
  <c r="C13" i="16"/>
  <c r="G12" i="16"/>
  <c r="K12" i="16" s="1"/>
  <c r="J12" i="16" s="1"/>
  <c r="D12" i="16"/>
  <c r="C12" i="16"/>
  <c r="L11" i="16"/>
  <c r="I11" i="16"/>
  <c r="H11" i="16"/>
  <c r="G11" i="16"/>
  <c r="K11" i="16" s="1"/>
  <c r="R11" i="16" s="1"/>
  <c r="O11" i="16" s="1"/>
  <c r="D11" i="16"/>
  <c r="C11" i="16"/>
  <c r="K10" i="16"/>
  <c r="G10" i="16"/>
  <c r="C10" i="16"/>
  <c r="G9" i="16"/>
  <c r="K9" i="16" s="1"/>
  <c r="L9" i="16" s="1"/>
  <c r="D9" i="16"/>
  <c r="C9" i="16"/>
  <c r="G36" i="15"/>
  <c r="G35" i="15"/>
  <c r="G34" i="15"/>
  <c r="G33" i="15"/>
  <c r="G32" i="15"/>
  <c r="G31" i="15"/>
  <c r="G30" i="15"/>
  <c r="G29" i="15"/>
  <c r="G28" i="15"/>
  <c r="G27" i="15"/>
  <c r="G26" i="15"/>
  <c r="G25" i="15"/>
  <c r="G24" i="15"/>
  <c r="G23" i="15"/>
  <c r="G22" i="15"/>
  <c r="G21" i="15"/>
  <c r="G20" i="15"/>
  <c r="G124" i="9"/>
  <c r="K124" i="9" s="1"/>
  <c r="J124" i="9" s="1"/>
  <c r="D124" i="9"/>
  <c r="C124" i="9"/>
  <c r="R123" i="9"/>
  <c r="O123" i="9" s="1"/>
  <c r="Q123" i="9"/>
  <c r="P123" i="9"/>
  <c r="L123" i="9"/>
  <c r="D123" i="9"/>
  <c r="C123" i="9"/>
  <c r="G122" i="9"/>
  <c r="K122" i="9" s="1"/>
  <c r="D122" i="9"/>
  <c r="C122" i="9"/>
  <c r="L121" i="9"/>
  <c r="G121" i="9"/>
  <c r="K121" i="9" s="1"/>
  <c r="D121" i="9"/>
  <c r="C121" i="9"/>
  <c r="R120" i="9"/>
  <c r="O120" i="9" s="1"/>
  <c r="Q120" i="9"/>
  <c r="P120" i="9"/>
  <c r="L120" i="9"/>
  <c r="D120" i="9"/>
  <c r="C120" i="9"/>
  <c r="R119" i="9"/>
  <c r="O119" i="9" s="1"/>
  <c r="Q119" i="9"/>
  <c r="P119" i="9"/>
  <c r="L119" i="9"/>
  <c r="D119" i="9"/>
  <c r="C119" i="9"/>
  <c r="R118" i="9"/>
  <c r="O118" i="9" s="1"/>
  <c r="Q118" i="9"/>
  <c r="P118" i="9"/>
  <c r="L118" i="9"/>
  <c r="D118" i="9"/>
  <c r="C118" i="9"/>
  <c r="R117" i="9"/>
  <c r="O117" i="9" s="1"/>
  <c r="T117" i="9" s="1"/>
  <c r="Q117" i="9"/>
  <c r="P117" i="9"/>
  <c r="L117" i="9"/>
  <c r="D117" i="9"/>
  <c r="C117" i="9"/>
  <c r="R116" i="9"/>
  <c r="O116" i="9" s="1"/>
  <c r="S116" i="9" s="1"/>
  <c r="Q116" i="9"/>
  <c r="P116" i="9"/>
  <c r="L116" i="9"/>
  <c r="D116" i="9"/>
  <c r="C116" i="9"/>
  <c r="R115" i="9"/>
  <c r="O115" i="9" s="1"/>
  <c r="T115" i="9" s="1"/>
  <c r="Q115" i="9"/>
  <c r="P115" i="9"/>
  <c r="L115" i="9"/>
  <c r="D115" i="9"/>
  <c r="C115" i="9"/>
  <c r="R114" i="9"/>
  <c r="O114" i="9" s="1"/>
  <c r="Q114" i="9"/>
  <c r="P114" i="9"/>
  <c r="L114" i="9"/>
  <c r="D114" i="9"/>
  <c r="C114" i="9"/>
  <c r="R113" i="9"/>
  <c r="O113" i="9" s="1"/>
  <c r="T113" i="9" s="1"/>
  <c r="Q113" i="9"/>
  <c r="P113" i="9"/>
  <c r="L113" i="9"/>
  <c r="D113" i="9"/>
  <c r="C113" i="9"/>
  <c r="R112" i="9"/>
  <c r="O112" i="9" s="1"/>
  <c r="Q112" i="9"/>
  <c r="P112" i="9"/>
  <c r="L112" i="9"/>
  <c r="D112" i="9"/>
  <c r="C112" i="9"/>
  <c r="G111" i="9"/>
  <c r="K111" i="9" s="1"/>
  <c r="D111" i="9"/>
  <c r="C111" i="9"/>
  <c r="G110" i="9"/>
  <c r="K110" i="9" s="1"/>
  <c r="C110" i="9"/>
  <c r="G109" i="9"/>
  <c r="K109" i="9" s="1"/>
  <c r="J109" i="9" s="1"/>
  <c r="C109" i="9"/>
  <c r="G108" i="9"/>
  <c r="K108" i="9" s="1"/>
  <c r="C108" i="9"/>
  <c r="G107" i="9"/>
  <c r="K107" i="9" s="1"/>
  <c r="C107" i="9"/>
  <c r="G106" i="9"/>
  <c r="K106" i="9" s="1"/>
  <c r="C106" i="9"/>
  <c r="G105" i="9"/>
  <c r="K105" i="9" s="1"/>
  <c r="J105" i="9" s="1"/>
  <c r="C105" i="9"/>
  <c r="G100" i="9"/>
  <c r="K100" i="9" s="1"/>
  <c r="J100" i="9" s="1"/>
  <c r="D100" i="9"/>
  <c r="C100" i="9"/>
  <c r="R99" i="9"/>
  <c r="O99" i="9" s="1"/>
  <c r="Q99" i="9"/>
  <c r="P99" i="9"/>
  <c r="L99" i="9"/>
  <c r="D99" i="9"/>
  <c r="C99" i="9"/>
  <c r="G98" i="9"/>
  <c r="K98" i="9" s="1"/>
  <c r="I98" i="9" s="1"/>
  <c r="D98" i="9"/>
  <c r="C98" i="9"/>
  <c r="G97" i="9"/>
  <c r="K97" i="9" s="1"/>
  <c r="D97" i="9"/>
  <c r="C97" i="9"/>
  <c r="R96" i="9"/>
  <c r="O96" i="9" s="1"/>
  <c r="Q96" i="9"/>
  <c r="P96" i="9"/>
  <c r="L96" i="9"/>
  <c r="D96" i="9"/>
  <c r="C96" i="9"/>
  <c r="R95" i="9"/>
  <c r="O95" i="9" s="1"/>
  <c r="Q95" i="9"/>
  <c r="P95" i="9"/>
  <c r="L95" i="9"/>
  <c r="D95" i="9"/>
  <c r="C95" i="9"/>
  <c r="R94" i="9"/>
  <c r="O94" i="9" s="1"/>
  <c r="Q94" i="9"/>
  <c r="P94" i="9"/>
  <c r="L94" i="9"/>
  <c r="D94" i="9"/>
  <c r="C94" i="9"/>
  <c r="R93" i="9"/>
  <c r="O93" i="9" s="1"/>
  <c r="Q93" i="9"/>
  <c r="P93" i="9"/>
  <c r="L93" i="9"/>
  <c r="D93" i="9"/>
  <c r="C93" i="9"/>
  <c r="R92" i="9"/>
  <c r="O92" i="9" s="1"/>
  <c r="S92" i="9" s="1"/>
  <c r="Q92" i="9"/>
  <c r="P92" i="9"/>
  <c r="L92" i="9"/>
  <c r="D92" i="9"/>
  <c r="C92" i="9"/>
  <c r="R91" i="9"/>
  <c r="O91" i="9" s="1"/>
  <c r="T91" i="9" s="1"/>
  <c r="Q91" i="9"/>
  <c r="P91" i="9"/>
  <c r="L91" i="9"/>
  <c r="D91" i="9"/>
  <c r="C91" i="9"/>
  <c r="R90" i="9"/>
  <c r="O90" i="9" s="1"/>
  <c r="T90" i="9" s="1"/>
  <c r="Q90" i="9"/>
  <c r="P90" i="9"/>
  <c r="L90" i="9"/>
  <c r="D90" i="9"/>
  <c r="C90" i="9"/>
  <c r="R89" i="9"/>
  <c r="O89" i="9" s="1"/>
  <c r="T89" i="9" s="1"/>
  <c r="Q89" i="9"/>
  <c r="P89" i="9"/>
  <c r="L89" i="9"/>
  <c r="D89" i="9"/>
  <c r="C89" i="9"/>
  <c r="R88" i="9"/>
  <c r="O88" i="9" s="1"/>
  <c r="Q88" i="9"/>
  <c r="P88" i="9"/>
  <c r="L88" i="9"/>
  <c r="D88" i="9"/>
  <c r="C88" i="9"/>
  <c r="G87" i="9"/>
  <c r="K87" i="9" s="1"/>
  <c r="D87" i="9"/>
  <c r="C87" i="9"/>
  <c r="G86" i="9"/>
  <c r="K86" i="9" s="1"/>
  <c r="D86" i="9"/>
  <c r="C86" i="9"/>
  <c r="G85" i="9"/>
  <c r="K85" i="9" s="1"/>
  <c r="J85" i="9" s="1"/>
  <c r="C85" i="9"/>
  <c r="G84" i="9"/>
  <c r="K84" i="9" s="1"/>
  <c r="J84" i="9" s="1"/>
  <c r="C84" i="9"/>
  <c r="G83" i="9"/>
  <c r="K83" i="9" s="1"/>
  <c r="C83" i="9"/>
  <c r="G82" i="9"/>
  <c r="K82" i="9" s="1"/>
  <c r="C82" i="9"/>
  <c r="G81" i="9"/>
  <c r="K81" i="9" s="1"/>
  <c r="J81" i="9" s="1"/>
  <c r="C81" i="9"/>
  <c r="G76" i="9"/>
  <c r="K76" i="9" s="1"/>
  <c r="D76" i="9"/>
  <c r="C76" i="9"/>
  <c r="R75" i="9"/>
  <c r="O75" i="9" s="1"/>
  <c r="S75" i="9" s="1"/>
  <c r="Q75" i="9"/>
  <c r="P75" i="9"/>
  <c r="L75" i="9"/>
  <c r="D75" i="9"/>
  <c r="C75" i="9"/>
  <c r="G74" i="9"/>
  <c r="K74" i="9" s="1"/>
  <c r="I74" i="9" s="1"/>
  <c r="D74" i="9"/>
  <c r="C74" i="9"/>
  <c r="G73" i="9"/>
  <c r="K73" i="9" s="1"/>
  <c r="D73" i="9"/>
  <c r="C73" i="9"/>
  <c r="R72" i="9"/>
  <c r="O72" i="9" s="1"/>
  <c r="Q72" i="9"/>
  <c r="P72" i="9"/>
  <c r="L72" i="9"/>
  <c r="D72" i="9"/>
  <c r="C72" i="9"/>
  <c r="R71" i="9"/>
  <c r="O71" i="9" s="1"/>
  <c r="Q71" i="9"/>
  <c r="P71" i="9"/>
  <c r="L71" i="9"/>
  <c r="D71" i="9"/>
  <c r="C71" i="9"/>
  <c r="R70" i="9"/>
  <c r="O70" i="9" s="1"/>
  <c r="S70" i="9" s="1"/>
  <c r="Q70" i="9"/>
  <c r="P70" i="9"/>
  <c r="L70" i="9"/>
  <c r="D70" i="9"/>
  <c r="C70" i="9"/>
  <c r="R69" i="9"/>
  <c r="O69" i="9" s="1"/>
  <c r="S69" i="9" s="1"/>
  <c r="Q69" i="9"/>
  <c r="P69" i="9"/>
  <c r="L69" i="9"/>
  <c r="D69" i="9"/>
  <c r="C69" i="9"/>
  <c r="R68" i="9"/>
  <c r="O68" i="9" s="1"/>
  <c r="S68" i="9" s="1"/>
  <c r="Q68" i="9"/>
  <c r="P68" i="9"/>
  <c r="L68" i="9"/>
  <c r="D68" i="9"/>
  <c r="C68" i="9"/>
  <c r="R67" i="9"/>
  <c r="O67" i="9" s="1"/>
  <c r="T67" i="9" s="1"/>
  <c r="Q67" i="9"/>
  <c r="P67" i="9"/>
  <c r="L67" i="9"/>
  <c r="D67" i="9"/>
  <c r="C67" i="9"/>
  <c r="R66" i="9"/>
  <c r="O66" i="9" s="1"/>
  <c r="T66" i="9" s="1"/>
  <c r="Q66" i="9"/>
  <c r="P66" i="9"/>
  <c r="L66" i="9"/>
  <c r="D66" i="9"/>
  <c r="C66" i="9"/>
  <c r="R65" i="9"/>
  <c r="O65" i="9" s="1"/>
  <c r="Q65" i="9"/>
  <c r="P65" i="9"/>
  <c r="L65" i="9"/>
  <c r="D65" i="9"/>
  <c r="C65" i="9"/>
  <c r="R64" i="9"/>
  <c r="O64" i="9" s="1"/>
  <c r="Q64" i="9"/>
  <c r="P64" i="9"/>
  <c r="L64" i="9"/>
  <c r="D64" i="9"/>
  <c r="C64" i="9"/>
  <c r="K63" i="9"/>
  <c r="P63" i="9" s="1"/>
  <c r="G63" i="9"/>
  <c r="D63" i="9"/>
  <c r="C63" i="9"/>
  <c r="G62" i="9"/>
  <c r="K62" i="9" s="1"/>
  <c r="C62" i="9"/>
  <c r="G61" i="9"/>
  <c r="K61" i="9" s="1"/>
  <c r="C61" i="9"/>
  <c r="G60" i="9"/>
  <c r="K60" i="9" s="1"/>
  <c r="J60" i="9" s="1"/>
  <c r="D60" i="9"/>
  <c r="C60" i="9"/>
  <c r="G59" i="9"/>
  <c r="K59" i="9" s="1"/>
  <c r="C59" i="9"/>
  <c r="G58" i="9"/>
  <c r="K58" i="9" s="1"/>
  <c r="C58" i="9"/>
  <c r="G57" i="9"/>
  <c r="K57" i="9" s="1"/>
  <c r="J57" i="9" s="1"/>
  <c r="C57" i="9"/>
  <c r="G52" i="9"/>
  <c r="K52" i="9" s="1"/>
  <c r="D52" i="9"/>
  <c r="C52" i="9"/>
  <c r="R51" i="9"/>
  <c r="O51" i="9" s="1"/>
  <c r="T51" i="9" s="1"/>
  <c r="Q51" i="9"/>
  <c r="P51" i="9"/>
  <c r="L51" i="9"/>
  <c r="D51" i="9"/>
  <c r="C51" i="9"/>
  <c r="G50" i="9"/>
  <c r="K50" i="9" s="1"/>
  <c r="I50" i="9" s="1"/>
  <c r="D50" i="9"/>
  <c r="C50" i="9"/>
  <c r="G49" i="9"/>
  <c r="K49" i="9" s="1"/>
  <c r="Q49" i="9" s="1"/>
  <c r="D49" i="9"/>
  <c r="C49" i="9"/>
  <c r="R48" i="9"/>
  <c r="O48" i="9" s="1"/>
  <c r="Q48" i="9"/>
  <c r="P48" i="9"/>
  <c r="L48" i="9"/>
  <c r="D48" i="9"/>
  <c r="C48" i="9"/>
  <c r="R47" i="9"/>
  <c r="O47" i="9" s="1"/>
  <c r="Q47" i="9"/>
  <c r="P47" i="9"/>
  <c r="L47" i="9"/>
  <c r="D47" i="9"/>
  <c r="C47" i="9"/>
  <c r="R46" i="9"/>
  <c r="O46" i="9" s="1"/>
  <c r="Q46" i="9"/>
  <c r="P46" i="9"/>
  <c r="L46" i="9"/>
  <c r="D46" i="9"/>
  <c r="C46" i="9"/>
  <c r="R45" i="9"/>
  <c r="O45" i="9" s="1"/>
  <c r="Q45" i="9"/>
  <c r="P45" i="9"/>
  <c r="L45" i="9"/>
  <c r="D45" i="9"/>
  <c r="C45" i="9"/>
  <c r="R44" i="9"/>
  <c r="O44" i="9" s="1"/>
  <c r="S44" i="9" s="1"/>
  <c r="Q44" i="9"/>
  <c r="P44" i="9"/>
  <c r="L44" i="9"/>
  <c r="D44" i="9"/>
  <c r="C44" i="9"/>
  <c r="R43" i="9"/>
  <c r="O43" i="9" s="1"/>
  <c r="T43" i="9" s="1"/>
  <c r="Q43" i="9"/>
  <c r="P43" i="9"/>
  <c r="L43" i="9"/>
  <c r="D43" i="9"/>
  <c r="C43" i="9"/>
  <c r="R42" i="9"/>
  <c r="O42" i="9" s="1"/>
  <c r="T42" i="9" s="1"/>
  <c r="Q42" i="9"/>
  <c r="P42" i="9"/>
  <c r="L42" i="9"/>
  <c r="D42" i="9"/>
  <c r="C42" i="9"/>
  <c r="C41" i="9"/>
  <c r="I41" i="9" s="1"/>
  <c r="C40" i="9"/>
  <c r="I40" i="9" s="1"/>
  <c r="G39" i="9"/>
  <c r="K39" i="9" s="1"/>
  <c r="C39" i="9"/>
  <c r="G38" i="9"/>
  <c r="K38" i="9" s="1"/>
  <c r="C38" i="9"/>
  <c r="G37" i="9"/>
  <c r="K37" i="9" s="1"/>
  <c r="C37" i="9"/>
  <c r="G36" i="9"/>
  <c r="K36" i="9" s="1"/>
  <c r="C36" i="9"/>
  <c r="G35" i="9"/>
  <c r="K35" i="9" s="1"/>
  <c r="C35" i="9"/>
  <c r="G34" i="9"/>
  <c r="K34" i="9" s="1"/>
  <c r="C34" i="9"/>
  <c r="G33" i="9"/>
  <c r="K33" i="9" s="1"/>
  <c r="J33" i="9" s="1"/>
  <c r="C33" i="9"/>
  <c r="G28" i="9"/>
  <c r="K28" i="9" s="1"/>
  <c r="D28" i="9"/>
  <c r="C28" i="9"/>
  <c r="R27" i="9"/>
  <c r="O27" i="9" s="1"/>
  <c r="S27" i="9" s="1"/>
  <c r="Q27" i="9"/>
  <c r="P27" i="9"/>
  <c r="L27" i="9"/>
  <c r="D27" i="9"/>
  <c r="C27" i="9"/>
  <c r="K26" i="9"/>
  <c r="I26" i="9" s="1"/>
  <c r="G26" i="9"/>
  <c r="D26" i="9"/>
  <c r="C26" i="9"/>
  <c r="G25" i="9"/>
  <c r="K25" i="9" s="1"/>
  <c r="D25" i="9"/>
  <c r="C25" i="9"/>
  <c r="R24" i="9"/>
  <c r="O24" i="9" s="1"/>
  <c r="Q24" i="9"/>
  <c r="P24" i="9"/>
  <c r="L24" i="9"/>
  <c r="D24" i="9"/>
  <c r="C24" i="9"/>
  <c r="R23" i="9"/>
  <c r="O23" i="9" s="1"/>
  <c r="Q23" i="9"/>
  <c r="P23" i="9"/>
  <c r="L23" i="9"/>
  <c r="D23" i="9"/>
  <c r="C23" i="9"/>
  <c r="R22" i="9"/>
  <c r="O22" i="9" s="1"/>
  <c r="Q22" i="9"/>
  <c r="P22" i="9"/>
  <c r="L22" i="9"/>
  <c r="D22" i="9"/>
  <c r="C22" i="9"/>
  <c r="R21" i="9"/>
  <c r="O21" i="9" s="1"/>
  <c r="S21" i="9" s="1"/>
  <c r="Q21" i="9"/>
  <c r="P21" i="9"/>
  <c r="L21" i="9"/>
  <c r="D21" i="9"/>
  <c r="C21" i="9"/>
  <c r="R20" i="9"/>
  <c r="O20" i="9" s="1"/>
  <c r="S20" i="9" s="1"/>
  <c r="Q20" i="9"/>
  <c r="P20" i="9"/>
  <c r="L20" i="9"/>
  <c r="D20" i="9"/>
  <c r="C20" i="9"/>
  <c r="R19" i="9"/>
  <c r="O19" i="9" s="1"/>
  <c r="Q19" i="9"/>
  <c r="P19" i="9"/>
  <c r="L19" i="9"/>
  <c r="D19" i="9"/>
  <c r="C19" i="9"/>
  <c r="R18" i="9"/>
  <c r="O18" i="9" s="1"/>
  <c r="T18" i="9" s="1"/>
  <c r="Q18" i="9"/>
  <c r="P18" i="9"/>
  <c r="L18" i="9"/>
  <c r="D18" i="9"/>
  <c r="C18" i="9"/>
  <c r="R17" i="9"/>
  <c r="O17" i="9" s="1"/>
  <c r="Q17" i="9"/>
  <c r="P17" i="9"/>
  <c r="L17" i="9"/>
  <c r="D17" i="9"/>
  <c r="C17" i="9"/>
  <c r="R16" i="9"/>
  <c r="O16" i="9" s="1"/>
  <c r="Q16" i="9"/>
  <c r="P16" i="9"/>
  <c r="L16" i="9"/>
  <c r="D16" i="9"/>
  <c r="C16" i="9"/>
  <c r="G15" i="9"/>
  <c r="K15" i="9" s="1"/>
  <c r="R15" i="9" s="1"/>
  <c r="O15" i="9" s="1"/>
  <c r="D15" i="9"/>
  <c r="C15" i="9"/>
  <c r="G14" i="9"/>
  <c r="K14" i="9" s="1"/>
  <c r="C14" i="9"/>
  <c r="G13" i="9"/>
  <c r="K13" i="9" s="1"/>
  <c r="J13" i="9" s="1"/>
  <c r="C13" i="9"/>
  <c r="G12" i="9"/>
  <c r="K12" i="9" s="1"/>
  <c r="J12" i="9" s="1"/>
  <c r="C12" i="9"/>
  <c r="G11" i="9"/>
  <c r="K11" i="9" s="1"/>
  <c r="C11" i="9"/>
  <c r="G10" i="9"/>
  <c r="K10" i="9" s="1"/>
  <c r="C10" i="9"/>
  <c r="G9" i="9"/>
  <c r="K9" i="9" s="1"/>
  <c r="C9" i="9"/>
  <c r="G124" i="8"/>
  <c r="K124" i="8" s="1"/>
  <c r="D124" i="8"/>
  <c r="C124" i="8"/>
  <c r="R123" i="8"/>
  <c r="O123" i="8" s="1"/>
  <c r="Q123" i="8"/>
  <c r="P123" i="8"/>
  <c r="L123" i="8"/>
  <c r="D123" i="8"/>
  <c r="C123" i="8"/>
  <c r="G122" i="8"/>
  <c r="K122" i="8" s="1"/>
  <c r="I122" i="8" s="1"/>
  <c r="D122" i="8"/>
  <c r="C122" i="8"/>
  <c r="G121" i="8"/>
  <c r="K121" i="8" s="1"/>
  <c r="D121" i="8"/>
  <c r="C121" i="8"/>
  <c r="R120" i="8"/>
  <c r="O120" i="8" s="1"/>
  <c r="Q120" i="8"/>
  <c r="P120" i="8"/>
  <c r="L120" i="8"/>
  <c r="D120" i="8"/>
  <c r="C120" i="8"/>
  <c r="R119" i="8"/>
  <c r="O119" i="8" s="1"/>
  <c r="Q119" i="8"/>
  <c r="P119" i="8"/>
  <c r="L119" i="8"/>
  <c r="D119" i="8"/>
  <c r="C119" i="8"/>
  <c r="R118" i="8"/>
  <c r="O118" i="8" s="1"/>
  <c r="Q118" i="8"/>
  <c r="P118" i="8"/>
  <c r="L118" i="8"/>
  <c r="D118" i="8"/>
  <c r="C118" i="8"/>
  <c r="R117" i="8"/>
  <c r="O117" i="8" s="1"/>
  <c r="Q117" i="8"/>
  <c r="P117" i="8"/>
  <c r="L117" i="8"/>
  <c r="D117" i="8"/>
  <c r="C117" i="8"/>
  <c r="R116" i="8"/>
  <c r="O116" i="8" s="1"/>
  <c r="S116" i="8" s="1"/>
  <c r="Q116" i="8"/>
  <c r="P116" i="8"/>
  <c r="L116" i="8"/>
  <c r="D116" i="8"/>
  <c r="C116" i="8"/>
  <c r="R115" i="8"/>
  <c r="O115" i="8" s="1"/>
  <c r="T115" i="8" s="1"/>
  <c r="Q115" i="8"/>
  <c r="P115" i="8"/>
  <c r="L115" i="8"/>
  <c r="D115" i="8"/>
  <c r="C115" i="8"/>
  <c r="R114" i="8"/>
  <c r="O114" i="8" s="1"/>
  <c r="T114" i="8" s="1"/>
  <c r="Q114" i="8"/>
  <c r="P114" i="8"/>
  <c r="L114" i="8"/>
  <c r="D114" i="8"/>
  <c r="C114" i="8"/>
  <c r="R113" i="8"/>
  <c r="O113" i="8" s="1"/>
  <c r="Q113" i="8"/>
  <c r="P113" i="8"/>
  <c r="L113" i="8"/>
  <c r="D113" i="8"/>
  <c r="C113" i="8"/>
  <c r="R112" i="8"/>
  <c r="O112" i="8" s="1"/>
  <c r="Q112" i="8"/>
  <c r="P112" i="8"/>
  <c r="L112" i="8"/>
  <c r="D112" i="8"/>
  <c r="C112" i="8"/>
  <c r="G111" i="8"/>
  <c r="K111" i="8" s="1"/>
  <c r="D111" i="8"/>
  <c r="C111" i="8"/>
  <c r="G110" i="8"/>
  <c r="K110" i="8" s="1"/>
  <c r="C110" i="8"/>
  <c r="G109" i="8"/>
  <c r="K109" i="8" s="1"/>
  <c r="J109" i="8" s="1"/>
  <c r="C109" i="8"/>
  <c r="G108" i="8"/>
  <c r="K108" i="8" s="1"/>
  <c r="J108" i="8" s="1"/>
  <c r="C108" i="8"/>
  <c r="G107" i="8"/>
  <c r="K107" i="8" s="1"/>
  <c r="H107" i="8" s="1"/>
  <c r="C107" i="8"/>
  <c r="G106" i="8"/>
  <c r="K106" i="8" s="1"/>
  <c r="C106" i="8"/>
  <c r="G105" i="8"/>
  <c r="K105" i="8" s="1"/>
  <c r="C105" i="8"/>
  <c r="G100" i="8"/>
  <c r="K100" i="8" s="1"/>
  <c r="J100" i="8" s="1"/>
  <c r="D100" i="8"/>
  <c r="C100" i="8"/>
  <c r="R99" i="8"/>
  <c r="O99" i="8" s="1"/>
  <c r="Q99" i="8"/>
  <c r="P99" i="8"/>
  <c r="L99" i="8"/>
  <c r="D99" i="8"/>
  <c r="C99" i="8"/>
  <c r="G98" i="8"/>
  <c r="K98" i="8" s="1"/>
  <c r="D98" i="8"/>
  <c r="C98" i="8"/>
  <c r="G97" i="8"/>
  <c r="K97" i="8" s="1"/>
  <c r="D97" i="8"/>
  <c r="C97" i="8"/>
  <c r="R96" i="8"/>
  <c r="O96" i="8" s="1"/>
  <c r="Q96" i="8"/>
  <c r="P96" i="8"/>
  <c r="L96" i="8"/>
  <c r="D96" i="8"/>
  <c r="C96" i="8"/>
  <c r="R95" i="8"/>
  <c r="O95" i="8" s="1"/>
  <c r="Q95" i="8"/>
  <c r="P95" i="8"/>
  <c r="L95" i="8"/>
  <c r="D95" i="8"/>
  <c r="C95" i="8"/>
  <c r="R94" i="8"/>
  <c r="O94" i="8" s="1"/>
  <c r="Q94" i="8"/>
  <c r="P94" i="8"/>
  <c r="L94" i="8"/>
  <c r="D94" i="8"/>
  <c r="C94" i="8"/>
  <c r="R93" i="8"/>
  <c r="O93" i="8" s="1"/>
  <c r="T93" i="8" s="1"/>
  <c r="Q93" i="8"/>
  <c r="P93" i="8"/>
  <c r="L93" i="8"/>
  <c r="D93" i="8"/>
  <c r="C93" i="8"/>
  <c r="R92" i="8"/>
  <c r="O92" i="8" s="1"/>
  <c r="S92" i="8" s="1"/>
  <c r="Q92" i="8"/>
  <c r="P92" i="8"/>
  <c r="L92" i="8"/>
  <c r="D92" i="8"/>
  <c r="C92" i="8"/>
  <c r="R91" i="8"/>
  <c r="O91" i="8" s="1"/>
  <c r="T91" i="8" s="1"/>
  <c r="Q91" i="8"/>
  <c r="P91" i="8"/>
  <c r="L91" i="8"/>
  <c r="D91" i="8"/>
  <c r="C91" i="8"/>
  <c r="R90" i="8"/>
  <c r="O90" i="8" s="1"/>
  <c r="Q90" i="8"/>
  <c r="P90" i="8"/>
  <c r="L90" i="8"/>
  <c r="D90" i="8"/>
  <c r="C90" i="8"/>
  <c r="R89" i="8"/>
  <c r="O89" i="8" s="1"/>
  <c r="T89" i="8" s="1"/>
  <c r="Q89" i="8"/>
  <c r="P89" i="8"/>
  <c r="L89" i="8"/>
  <c r="D89" i="8"/>
  <c r="C89" i="8"/>
  <c r="R88" i="8"/>
  <c r="O88" i="8" s="1"/>
  <c r="Q88" i="8"/>
  <c r="P88" i="8"/>
  <c r="L88" i="8"/>
  <c r="D88" i="8"/>
  <c r="C88" i="8"/>
  <c r="G87" i="8"/>
  <c r="K87" i="8" s="1"/>
  <c r="D87" i="8"/>
  <c r="C87" i="8"/>
  <c r="G86" i="8"/>
  <c r="K86" i="8" s="1"/>
  <c r="C86" i="8"/>
  <c r="G85" i="8"/>
  <c r="K85" i="8" s="1"/>
  <c r="J85" i="8" s="1"/>
  <c r="C85" i="8"/>
  <c r="G84" i="8"/>
  <c r="K84" i="8" s="1"/>
  <c r="C84" i="8"/>
  <c r="G83" i="8"/>
  <c r="K83" i="8" s="1"/>
  <c r="C83" i="8"/>
  <c r="G82" i="8"/>
  <c r="K82" i="8" s="1"/>
  <c r="C82" i="8"/>
  <c r="G81" i="8"/>
  <c r="C81" i="8"/>
  <c r="G76" i="8"/>
  <c r="K76" i="8" s="1"/>
  <c r="J76" i="8" s="1"/>
  <c r="D76" i="8"/>
  <c r="C76" i="8"/>
  <c r="R75" i="8"/>
  <c r="O75" i="8" s="1"/>
  <c r="Q75" i="8"/>
  <c r="P75" i="8"/>
  <c r="L75" i="8"/>
  <c r="D75" i="8"/>
  <c r="C75" i="8"/>
  <c r="G74" i="8"/>
  <c r="K74" i="8" s="1"/>
  <c r="D74" i="8"/>
  <c r="C74" i="8"/>
  <c r="G73" i="8"/>
  <c r="K73" i="8" s="1"/>
  <c r="D73" i="8"/>
  <c r="C73" i="8"/>
  <c r="R72" i="8"/>
  <c r="O72" i="8" s="1"/>
  <c r="Q72" i="8"/>
  <c r="P72" i="8"/>
  <c r="L72" i="8"/>
  <c r="D72" i="8"/>
  <c r="C72" i="8"/>
  <c r="R71" i="8"/>
  <c r="O71" i="8" s="1"/>
  <c r="Q71" i="8"/>
  <c r="P71" i="8"/>
  <c r="L71" i="8"/>
  <c r="D71" i="8"/>
  <c r="C71" i="8"/>
  <c r="R70" i="8"/>
  <c r="O70" i="8" s="1"/>
  <c r="Q70" i="8"/>
  <c r="P70" i="8"/>
  <c r="L70" i="8"/>
  <c r="D70" i="8"/>
  <c r="C70" i="8"/>
  <c r="R69" i="8"/>
  <c r="O69" i="8" s="1"/>
  <c r="Q69" i="8"/>
  <c r="P69" i="8"/>
  <c r="L69" i="8"/>
  <c r="D69" i="8"/>
  <c r="C69" i="8"/>
  <c r="R68" i="8"/>
  <c r="O68" i="8" s="1"/>
  <c r="Q68" i="8"/>
  <c r="P68" i="8"/>
  <c r="L68" i="8"/>
  <c r="D68" i="8"/>
  <c r="C68" i="8"/>
  <c r="R67" i="8"/>
  <c r="O67" i="8" s="1"/>
  <c r="Q67" i="8"/>
  <c r="P67" i="8"/>
  <c r="L67" i="8"/>
  <c r="D67" i="8"/>
  <c r="C67" i="8"/>
  <c r="R66" i="8"/>
  <c r="O66" i="8" s="1"/>
  <c r="T66" i="8" s="1"/>
  <c r="Q66" i="8"/>
  <c r="P66" i="8"/>
  <c r="L66" i="8"/>
  <c r="D66" i="8"/>
  <c r="C66" i="8"/>
  <c r="R65" i="8"/>
  <c r="O65" i="8" s="1"/>
  <c r="T65" i="8" s="1"/>
  <c r="Q65" i="8"/>
  <c r="P65" i="8"/>
  <c r="L65" i="8"/>
  <c r="D65" i="8"/>
  <c r="C65" i="8"/>
  <c r="R64" i="8"/>
  <c r="O64" i="8" s="1"/>
  <c r="Q64" i="8"/>
  <c r="P64" i="8"/>
  <c r="L64" i="8"/>
  <c r="D64" i="8"/>
  <c r="C64" i="8"/>
  <c r="G63" i="8"/>
  <c r="K63" i="8" s="1"/>
  <c r="D63" i="8"/>
  <c r="C63" i="8"/>
  <c r="G62" i="8"/>
  <c r="K62" i="8" s="1"/>
  <c r="D62" i="8"/>
  <c r="C62" i="8"/>
  <c r="G61" i="8"/>
  <c r="K61" i="8" s="1"/>
  <c r="J61" i="8" s="1"/>
  <c r="C61" i="8"/>
  <c r="G60" i="8"/>
  <c r="K60" i="8" s="1"/>
  <c r="C60" i="8"/>
  <c r="G59" i="8"/>
  <c r="K59" i="8" s="1"/>
  <c r="C59" i="8"/>
  <c r="G58" i="8"/>
  <c r="K58" i="8" s="1"/>
  <c r="C58" i="8"/>
  <c r="G57" i="8"/>
  <c r="K57" i="8" s="1"/>
  <c r="J57" i="8" s="1"/>
  <c r="D57" i="8"/>
  <c r="C57" i="8"/>
  <c r="G52" i="8"/>
  <c r="K52" i="8" s="1"/>
  <c r="J52" i="8" s="1"/>
  <c r="D52" i="8"/>
  <c r="C52" i="8"/>
  <c r="R51" i="8"/>
  <c r="O51" i="8" s="1"/>
  <c r="Q51" i="8"/>
  <c r="P51" i="8"/>
  <c r="L51" i="8"/>
  <c r="D51" i="8"/>
  <c r="C51" i="8"/>
  <c r="G50" i="8"/>
  <c r="K50" i="8" s="1"/>
  <c r="D50" i="8"/>
  <c r="C50" i="8"/>
  <c r="G49" i="8"/>
  <c r="K49" i="8" s="1"/>
  <c r="R49" i="8" s="1"/>
  <c r="O49" i="8" s="1"/>
  <c r="D49" i="8"/>
  <c r="C49" i="8"/>
  <c r="R48" i="8"/>
  <c r="O48" i="8" s="1"/>
  <c r="Q48" i="8"/>
  <c r="P48" i="8"/>
  <c r="L48" i="8"/>
  <c r="D48" i="8"/>
  <c r="C48" i="8"/>
  <c r="R47" i="8"/>
  <c r="O47" i="8" s="1"/>
  <c r="Q47" i="8"/>
  <c r="P47" i="8"/>
  <c r="L47" i="8"/>
  <c r="D47" i="8"/>
  <c r="C47" i="8"/>
  <c r="R46" i="8"/>
  <c r="O46" i="8" s="1"/>
  <c r="Q46" i="8"/>
  <c r="P46" i="8"/>
  <c r="L46" i="8"/>
  <c r="D46" i="8"/>
  <c r="C46" i="8"/>
  <c r="R45" i="8"/>
  <c r="O45" i="8" s="1"/>
  <c r="Q45" i="8"/>
  <c r="P45" i="8"/>
  <c r="L45" i="8"/>
  <c r="D45" i="8"/>
  <c r="C45" i="8"/>
  <c r="R44" i="8"/>
  <c r="O44" i="8" s="1"/>
  <c r="Q44" i="8"/>
  <c r="P44" i="8"/>
  <c r="L44" i="8"/>
  <c r="D44" i="8"/>
  <c r="C44" i="8"/>
  <c r="R43" i="8"/>
  <c r="O43" i="8" s="1"/>
  <c r="T43" i="8" s="1"/>
  <c r="Q43" i="8"/>
  <c r="P43" i="8"/>
  <c r="L43" i="8"/>
  <c r="D43" i="8"/>
  <c r="C43" i="8"/>
  <c r="R42" i="8"/>
  <c r="O42" i="8" s="1"/>
  <c r="T42" i="8" s="1"/>
  <c r="Q42" i="8"/>
  <c r="P42" i="8"/>
  <c r="L42" i="8"/>
  <c r="D42" i="8"/>
  <c r="C42" i="8"/>
  <c r="R41" i="8"/>
  <c r="O41" i="8" s="1"/>
  <c r="T41" i="8" s="1"/>
  <c r="Q41" i="8"/>
  <c r="P41" i="8"/>
  <c r="L41" i="8"/>
  <c r="D41" i="8"/>
  <c r="C41" i="8"/>
  <c r="R40" i="8"/>
  <c r="O40" i="8" s="1"/>
  <c r="Q40" i="8"/>
  <c r="P40" i="8"/>
  <c r="L40" i="8"/>
  <c r="D40" i="8"/>
  <c r="C40" i="8"/>
  <c r="G39" i="8"/>
  <c r="K39" i="8" s="1"/>
  <c r="D39" i="8"/>
  <c r="C39" i="8"/>
  <c r="G38" i="8"/>
  <c r="K38" i="8" s="1"/>
  <c r="C38" i="8"/>
  <c r="G37" i="8"/>
  <c r="K37" i="8" s="1"/>
  <c r="J37" i="8" s="1"/>
  <c r="C37" i="8"/>
  <c r="G36" i="8"/>
  <c r="K36" i="8" s="1"/>
  <c r="C36" i="8"/>
  <c r="G35" i="8"/>
  <c r="K35" i="8" s="1"/>
  <c r="C35" i="8"/>
  <c r="G34" i="8"/>
  <c r="K34" i="8" s="1"/>
  <c r="C34" i="8"/>
  <c r="G33" i="8"/>
  <c r="K33" i="8" s="1"/>
  <c r="J33" i="8" s="1"/>
  <c r="C33" i="8"/>
  <c r="G28" i="8"/>
  <c r="K28" i="8" s="1"/>
  <c r="J28" i="8" s="1"/>
  <c r="D28" i="8"/>
  <c r="C28" i="8"/>
  <c r="R27" i="8"/>
  <c r="O27" i="8" s="1"/>
  <c r="T27" i="8" s="1"/>
  <c r="Q27" i="8"/>
  <c r="P27" i="8"/>
  <c r="L27" i="8"/>
  <c r="D27" i="8"/>
  <c r="C27" i="8"/>
  <c r="G26" i="8"/>
  <c r="K26" i="8" s="1"/>
  <c r="D26" i="8"/>
  <c r="C26" i="8"/>
  <c r="G25" i="8"/>
  <c r="K25" i="8" s="1"/>
  <c r="I25" i="8" s="1"/>
  <c r="D25" i="8"/>
  <c r="C25" i="8"/>
  <c r="R24" i="8"/>
  <c r="O24" i="8" s="1"/>
  <c r="Q24" i="8"/>
  <c r="P24" i="8"/>
  <c r="L24" i="8"/>
  <c r="D24" i="8"/>
  <c r="C24" i="8"/>
  <c r="R23" i="8"/>
  <c r="O23" i="8" s="1"/>
  <c r="Q23" i="8"/>
  <c r="P23" i="8"/>
  <c r="L23" i="8"/>
  <c r="D23" i="8"/>
  <c r="C23" i="8"/>
  <c r="R22" i="8"/>
  <c r="O22" i="8" s="1"/>
  <c r="Q22" i="8"/>
  <c r="P22" i="8"/>
  <c r="L22" i="8"/>
  <c r="D22" i="8"/>
  <c r="C22" i="8"/>
  <c r="R21" i="8"/>
  <c r="O21" i="8" s="1"/>
  <c r="T21" i="8" s="1"/>
  <c r="Q21" i="8"/>
  <c r="P21" i="8"/>
  <c r="L21" i="8"/>
  <c r="D21" i="8"/>
  <c r="C21" i="8"/>
  <c r="R20" i="8"/>
  <c r="O20" i="8" s="1"/>
  <c r="S20" i="8" s="1"/>
  <c r="Q20" i="8"/>
  <c r="P20" i="8"/>
  <c r="L20" i="8"/>
  <c r="D20" i="8"/>
  <c r="C20" i="8"/>
  <c r="R19" i="8"/>
  <c r="O19" i="8" s="1"/>
  <c r="T19" i="8" s="1"/>
  <c r="Q19" i="8"/>
  <c r="P19" i="8"/>
  <c r="L19" i="8"/>
  <c r="D19" i="8"/>
  <c r="C19" i="8"/>
  <c r="R18" i="8"/>
  <c r="O18" i="8" s="1"/>
  <c r="T18" i="8" s="1"/>
  <c r="Q18" i="8"/>
  <c r="P18" i="8"/>
  <c r="L18" i="8"/>
  <c r="D18" i="8"/>
  <c r="C18" i="8"/>
  <c r="R17" i="8"/>
  <c r="O17" i="8" s="1"/>
  <c r="T17" i="8" s="1"/>
  <c r="Q17" i="8"/>
  <c r="P17" i="8"/>
  <c r="L17" i="8"/>
  <c r="D17" i="8"/>
  <c r="C17" i="8"/>
  <c r="R16" i="8"/>
  <c r="O16" i="8" s="1"/>
  <c r="Q16" i="8"/>
  <c r="P16" i="8"/>
  <c r="L16" i="8"/>
  <c r="D16" i="8"/>
  <c r="C16" i="8"/>
  <c r="G15" i="8"/>
  <c r="K15" i="8" s="1"/>
  <c r="D15" i="8"/>
  <c r="C15" i="8"/>
  <c r="G14" i="8"/>
  <c r="K14" i="8" s="1"/>
  <c r="C14" i="8"/>
  <c r="G13" i="8"/>
  <c r="K13" i="8" s="1"/>
  <c r="J13" i="8" s="1"/>
  <c r="C13" i="8"/>
  <c r="G12" i="8"/>
  <c r="K12" i="8" s="1"/>
  <c r="C12" i="8"/>
  <c r="G11" i="8"/>
  <c r="K11" i="8" s="1"/>
  <c r="D11" i="8"/>
  <c r="C11" i="8"/>
  <c r="G10" i="8"/>
  <c r="K10" i="8" s="1"/>
  <c r="C10" i="8"/>
  <c r="G9" i="8"/>
  <c r="K9" i="8" s="1"/>
  <c r="J9" i="8" s="1"/>
  <c r="C9" i="8"/>
  <c r="G124" i="7"/>
  <c r="K124" i="7" s="1"/>
  <c r="J124" i="7" s="1"/>
  <c r="D124" i="7"/>
  <c r="C124" i="7"/>
  <c r="R123" i="7"/>
  <c r="O123" i="7" s="1"/>
  <c r="Q123" i="7"/>
  <c r="P123" i="7"/>
  <c r="L123" i="7"/>
  <c r="D123" i="7"/>
  <c r="C123" i="7"/>
  <c r="G122" i="7"/>
  <c r="K122" i="7" s="1"/>
  <c r="D122" i="7"/>
  <c r="C122" i="7"/>
  <c r="G121" i="7"/>
  <c r="K121" i="7" s="1"/>
  <c r="D121" i="7"/>
  <c r="C121" i="7"/>
  <c r="R120" i="7"/>
  <c r="O120" i="7" s="1"/>
  <c r="Q120" i="7"/>
  <c r="P120" i="7"/>
  <c r="L120" i="7"/>
  <c r="D120" i="7"/>
  <c r="C120" i="7"/>
  <c r="R119" i="7"/>
  <c r="O119" i="7" s="1"/>
  <c r="Q119" i="7"/>
  <c r="P119" i="7"/>
  <c r="L119" i="7"/>
  <c r="D119" i="7"/>
  <c r="C119" i="7"/>
  <c r="R118" i="7"/>
  <c r="O118" i="7" s="1"/>
  <c r="Q118" i="7"/>
  <c r="P118" i="7"/>
  <c r="L118" i="7"/>
  <c r="D118" i="7"/>
  <c r="C118" i="7"/>
  <c r="R117" i="7"/>
  <c r="O117" i="7" s="1"/>
  <c r="Q117" i="7"/>
  <c r="P117" i="7"/>
  <c r="L117" i="7"/>
  <c r="D117" i="7"/>
  <c r="C117" i="7"/>
  <c r="R116" i="7"/>
  <c r="O116" i="7" s="1"/>
  <c r="Q116" i="7"/>
  <c r="P116" i="7"/>
  <c r="L116" i="7"/>
  <c r="D116" i="7"/>
  <c r="C116" i="7"/>
  <c r="R115" i="7"/>
  <c r="O115" i="7" s="1"/>
  <c r="T115" i="7" s="1"/>
  <c r="Q115" i="7"/>
  <c r="P115" i="7"/>
  <c r="L115" i="7"/>
  <c r="D115" i="7"/>
  <c r="C115" i="7"/>
  <c r="R114" i="7"/>
  <c r="O114" i="7" s="1"/>
  <c r="Q114" i="7"/>
  <c r="P114" i="7"/>
  <c r="L114" i="7"/>
  <c r="D114" i="7"/>
  <c r="C114" i="7"/>
  <c r="R113" i="7"/>
  <c r="O113" i="7" s="1"/>
  <c r="T113" i="7" s="1"/>
  <c r="Q113" i="7"/>
  <c r="P113" i="7"/>
  <c r="L113" i="7"/>
  <c r="D113" i="7"/>
  <c r="C113" i="7"/>
  <c r="R112" i="7"/>
  <c r="O112" i="7" s="1"/>
  <c r="Q112" i="7"/>
  <c r="P112" i="7"/>
  <c r="L112" i="7"/>
  <c r="D112" i="7"/>
  <c r="C112" i="7"/>
  <c r="G111" i="7"/>
  <c r="K111" i="7" s="1"/>
  <c r="D111" i="7"/>
  <c r="C111" i="7"/>
  <c r="G110" i="7"/>
  <c r="K110" i="7" s="1"/>
  <c r="C110" i="7"/>
  <c r="G109" i="7"/>
  <c r="K109" i="7" s="1"/>
  <c r="J109" i="7" s="1"/>
  <c r="C109" i="7"/>
  <c r="G108" i="7"/>
  <c r="K108" i="7" s="1"/>
  <c r="I108" i="7" s="1"/>
  <c r="C108" i="7"/>
  <c r="G107" i="7"/>
  <c r="K107" i="7" s="1"/>
  <c r="C107" i="7"/>
  <c r="G106" i="7"/>
  <c r="K106" i="7" s="1"/>
  <c r="C106" i="7"/>
  <c r="G105" i="7"/>
  <c r="K105" i="7" s="1"/>
  <c r="J105" i="7" s="1"/>
  <c r="C105" i="7"/>
  <c r="G100" i="7"/>
  <c r="K100" i="7" s="1"/>
  <c r="J100" i="7" s="1"/>
  <c r="D100" i="7"/>
  <c r="C100" i="7"/>
  <c r="R99" i="7"/>
  <c r="O99" i="7" s="1"/>
  <c r="Q99" i="7"/>
  <c r="P99" i="7"/>
  <c r="L99" i="7"/>
  <c r="D99" i="7"/>
  <c r="C99" i="7"/>
  <c r="G98" i="7"/>
  <c r="K98" i="7" s="1"/>
  <c r="D98" i="7"/>
  <c r="C98" i="7"/>
  <c r="G97" i="7"/>
  <c r="K97" i="7" s="1"/>
  <c r="D97" i="7"/>
  <c r="C97" i="7"/>
  <c r="R96" i="7"/>
  <c r="O96" i="7" s="1"/>
  <c r="Q96" i="7"/>
  <c r="P96" i="7"/>
  <c r="L96" i="7"/>
  <c r="D96" i="7"/>
  <c r="C96" i="7"/>
  <c r="R95" i="7"/>
  <c r="O95" i="7" s="1"/>
  <c r="Q95" i="7"/>
  <c r="P95" i="7"/>
  <c r="L95" i="7"/>
  <c r="D95" i="7"/>
  <c r="C95" i="7"/>
  <c r="R94" i="7"/>
  <c r="O94" i="7" s="1"/>
  <c r="Q94" i="7"/>
  <c r="P94" i="7"/>
  <c r="L94" i="7"/>
  <c r="D94" i="7"/>
  <c r="C94" i="7"/>
  <c r="R93" i="7"/>
  <c r="O93" i="7" s="1"/>
  <c r="Q93" i="7"/>
  <c r="P93" i="7"/>
  <c r="L93" i="7"/>
  <c r="D93" i="7"/>
  <c r="C93" i="7"/>
  <c r="R92" i="7"/>
  <c r="O92" i="7" s="1"/>
  <c r="Q92" i="7"/>
  <c r="P92" i="7"/>
  <c r="L92" i="7"/>
  <c r="D92" i="7"/>
  <c r="C92" i="7"/>
  <c r="R91" i="7"/>
  <c r="O91" i="7" s="1"/>
  <c r="T91" i="7" s="1"/>
  <c r="Q91" i="7"/>
  <c r="P91" i="7"/>
  <c r="L91" i="7"/>
  <c r="D91" i="7"/>
  <c r="C91" i="7"/>
  <c r="R90" i="7"/>
  <c r="O90" i="7" s="1"/>
  <c r="T90" i="7" s="1"/>
  <c r="Q90" i="7"/>
  <c r="P90" i="7"/>
  <c r="L90" i="7"/>
  <c r="D90" i="7"/>
  <c r="C90" i="7"/>
  <c r="R89" i="7"/>
  <c r="O89" i="7" s="1"/>
  <c r="T89" i="7" s="1"/>
  <c r="Q89" i="7"/>
  <c r="P89" i="7"/>
  <c r="L89" i="7"/>
  <c r="D89" i="7"/>
  <c r="C89" i="7"/>
  <c r="R88" i="7"/>
  <c r="O88" i="7" s="1"/>
  <c r="Q88" i="7"/>
  <c r="P88" i="7"/>
  <c r="L88" i="7"/>
  <c r="D88" i="7"/>
  <c r="C88" i="7"/>
  <c r="G87" i="7"/>
  <c r="K87" i="7" s="1"/>
  <c r="D87" i="7"/>
  <c r="C87" i="7"/>
  <c r="G86" i="7"/>
  <c r="K86" i="7" s="1"/>
  <c r="C86" i="7"/>
  <c r="G85" i="7"/>
  <c r="K85" i="7" s="1"/>
  <c r="J85" i="7" s="1"/>
  <c r="C85" i="7"/>
  <c r="G84" i="7"/>
  <c r="K84" i="7" s="1"/>
  <c r="I84" i="7" s="1"/>
  <c r="C84" i="7"/>
  <c r="G83" i="7"/>
  <c r="K83" i="7" s="1"/>
  <c r="D83" i="7"/>
  <c r="C83" i="7"/>
  <c r="G82" i="7"/>
  <c r="K82" i="7" s="1"/>
  <c r="C82" i="7"/>
  <c r="G81" i="7"/>
  <c r="K81" i="7" s="1"/>
  <c r="J81" i="7" s="1"/>
  <c r="C81" i="7"/>
  <c r="G76" i="7"/>
  <c r="K76" i="7" s="1"/>
  <c r="J76" i="7" s="1"/>
  <c r="D76" i="7"/>
  <c r="C76" i="7"/>
  <c r="R75" i="7"/>
  <c r="O75" i="7" s="1"/>
  <c r="Q75" i="7"/>
  <c r="P75" i="7"/>
  <c r="L75" i="7"/>
  <c r="D75" i="7"/>
  <c r="C75" i="7"/>
  <c r="G74" i="7"/>
  <c r="K74" i="7" s="1"/>
  <c r="I74" i="7" s="1"/>
  <c r="D74" i="7"/>
  <c r="C74" i="7"/>
  <c r="G73" i="7"/>
  <c r="K73" i="7" s="1"/>
  <c r="D73" i="7"/>
  <c r="C73" i="7"/>
  <c r="R72" i="7"/>
  <c r="O72" i="7" s="1"/>
  <c r="Q72" i="7"/>
  <c r="P72" i="7"/>
  <c r="L72" i="7"/>
  <c r="D72" i="7"/>
  <c r="C72" i="7"/>
  <c r="R71" i="7"/>
  <c r="O71" i="7" s="1"/>
  <c r="Q71" i="7"/>
  <c r="P71" i="7"/>
  <c r="L71" i="7"/>
  <c r="D71" i="7"/>
  <c r="C71" i="7"/>
  <c r="R70" i="7"/>
  <c r="O70" i="7" s="1"/>
  <c r="Q70" i="7"/>
  <c r="P70" i="7"/>
  <c r="L70" i="7"/>
  <c r="D70" i="7"/>
  <c r="C70" i="7"/>
  <c r="R69" i="7"/>
  <c r="O69" i="7" s="1"/>
  <c r="T69" i="7" s="1"/>
  <c r="Q69" i="7"/>
  <c r="P69" i="7"/>
  <c r="L69" i="7"/>
  <c r="D69" i="7"/>
  <c r="C69" i="7"/>
  <c r="R68" i="7"/>
  <c r="O68" i="7" s="1"/>
  <c r="S68" i="7" s="1"/>
  <c r="Q68" i="7"/>
  <c r="P68" i="7"/>
  <c r="L68" i="7"/>
  <c r="D68" i="7"/>
  <c r="C68" i="7"/>
  <c r="R67" i="7"/>
  <c r="O67" i="7" s="1"/>
  <c r="T67" i="7" s="1"/>
  <c r="Q67" i="7"/>
  <c r="P67" i="7"/>
  <c r="L67" i="7"/>
  <c r="D67" i="7"/>
  <c r="C67" i="7"/>
  <c r="R66" i="7"/>
  <c r="O66" i="7" s="1"/>
  <c r="T66" i="7" s="1"/>
  <c r="Q66" i="7"/>
  <c r="P66" i="7"/>
  <c r="L66" i="7"/>
  <c r="D66" i="7"/>
  <c r="C66" i="7"/>
  <c r="R65" i="7"/>
  <c r="O65" i="7" s="1"/>
  <c r="T65" i="7" s="1"/>
  <c r="Q65" i="7"/>
  <c r="P65" i="7"/>
  <c r="L65" i="7"/>
  <c r="D65" i="7"/>
  <c r="C65" i="7"/>
  <c r="R64" i="7"/>
  <c r="O64" i="7" s="1"/>
  <c r="Q64" i="7"/>
  <c r="P64" i="7"/>
  <c r="L64" i="7"/>
  <c r="D64" i="7"/>
  <c r="C64" i="7"/>
  <c r="G63" i="7"/>
  <c r="K63" i="7" s="1"/>
  <c r="D63" i="7"/>
  <c r="C63" i="7"/>
  <c r="G62" i="7"/>
  <c r="K62" i="7" s="1"/>
  <c r="C62" i="7"/>
  <c r="G61" i="7"/>
  <c r="K61" i="7" s="1"/>
  <c r="J61" i="7" s="1"/>
  <c r="C61" i="7"/>
  <c r="K60" i="7"/>
  <c r="J60" i="7" s="1"/>
  <c r="G60" i="7"/>
  <c r="C60" i="7"/>
  <c r="G59" i="7"/>
  <c r="K59" i="7" s="1"/>
  <c r="C59" i="7"/>
  <c r="G58" i="7"/>
  <c r="K58" i="7" s="1"/>
  <c r="C58" i="7"/>
  <c r="G57" i="7"/>
  <c r="K57" i="7" s="1"/>
  <c r="C57" i="7"/>
  <c r="G52" i="7"/>
  <c r="K52" i="7" s="1"/>
  <c r="J52" i="7" s="1"/>
  <c r="D52" i="7"/>
  <c r="C52" i="7"/>
  <c r="R51" i="7"/>
  <c r="O51" i="7" s="1"/>
  <c r="Q51" i="7"/>
  <c r="P51" i="7"/>
  <c r="L51" i="7"/>
  <c r="D51" i="7"/>
  <c r="C51" i="7"/>
  <c r="G50" i="7"/>
  <c r="K50" i="7" s="1"/>
  <c r="I50" i="7" s="1"/>
  <c r="D50" i="7"/>
  <c r="C50" i="7"/>
  <c r="G49" i="7"/>
  <c r="K49" i="7" s="1"/>
  <c r="D49" i="7"/>
  <c r="C49" i="7"/>
  <c r="R48" i="7"/>
  <c r="O48" i="7" s="1"/>
  <c r="Q48" i="7"/>
  <c r="P48" i="7"/>
  <c r="L48" i="7"/>
  <c r="D48" i="7"/>
  <c r="C48" i="7"/>
  <c r="R47" i="7"/>
  <c r="O47" i="7" s="1"/>
  <c r="Q47" i="7"/>
  <c r="P47" i="7"/>
  <c r="L47" i="7"/>
  <c r="D47" i="7"/>
  <c r="C47" i="7"/>
  <c r="R46" i="7"/>
  <c r="O46" i="7" s="1"/>
  <c r="Q46" i="7"/>
  <c r="P46" i="7"/>
  <c r="L46" i="7"/>
  <c r="D46" i="7"/>
  <c r="C46" i="7"/>
  <c r="R45" i="7"/>
  <c r="O45" i="7" s="1"/>
  <c r="Q45" i="7"/>
  <c r="P45" i="7"/>
  <c r="L45" i="7"/>
  <c r="D45" i="7"/>
  <c r="C45" i="7"/>
  <c r="R44" i="7"/>
  <c r="O44" i="7" s="1"/>
  <c r="Q44" i="7"/>
  <c r="P44" i="7"/>
  <c r="L44" i="7"/>
  <c r="D44" i="7"/>
  <c r="C44" i="7"/>
  <c r="R43" i="7"/>
  <c r="O43" i="7" s="1"/>
  <c r="T43" i="7" s="1"/>
  <c r="Q43" i="7"/>
  <c r="P43" i="7"/>
  <c r="L43" i="7"/>
  <c r="D43" i="7"/>
  <c r="C43" i="7"/>
  <c r="R42" i="7"/>
  <c r="O42" i="7" s="1"/>
  <c r="T42" i="7" s="1"/>
  <c r="Q42" i="7"/>
  <c r="P42" i="7"/>
  <c r="L42" i="7"/>
  <c r="D42" i="7"/>
  <c r="C42" i="7"/>
  <c r="R41" i="7"/>
  <c r="O41" i="7" s="1"/>
  <c r="T41" i="7" s="1"/>
  <c r="Q41" i="7"/>
  <c r="P41" i="7"/>
  <c r="L41" i="7"/>
  <c r="D41" i="7"/>
  <c r="C41" i="7"/>
  <c r="R40" i="7"/>
  <c r="O40" i="7" s="1"/>
  <c r="Q40" i="7"/>
  <c r="P40" i="7"/>
  <c r="L40" i="7"/>
  <c r="D40" i="7"/>
  <c r="C40" i="7"/>
  <c r="G39" i="7"/>
  <c r="K39" i="7" s="1"/>
  <c r="D39" i="7"/>
  <c r="C39" i="7"/>
  <c r="G38" i="7"/>
  <c r="K38" i="7" s="1"/>
  <c r="C38" i="7"/>
  <c r="G37" i="7"/>
  <c r="K37" i="7" s="1"/>
  <c r="J37" i="7" s="1"/>
  <c r="C37" i="7"/>
  <c r="G36" i="7"/>
  <c r="K36" i="7" s="1"/>
  <c r="I36" i="7" s="1"/>
  <c r="C36" i="7"/>
  <c r="G35" i="7"/>
  <c r="K35" i="7" s="1"/>
  <c r="C35" i="7"/>
  <c r="G34" i="7"/>
  <c r="K34" i="7" s="1"/>
  <c r="C34" i="7"/>
  <c r="G33" i="7"/>
  <c r="K33" i="7" s="1"/>
  <c r="J33" i="7" s="1"/>
  <c r="C33" i="7"/>
  <c r="G28" i="7"/>
  <c r="K28" i="7" s="1"/>
  <c r="D28" i="7"/>
  <c r="C28" i="7"/>
  <c r="R27" i="7"/>
  <c r="O27" i="7" s="1"/>
  <c r="Q27" i="7"/>
  <c r="P27" i="7"/>
  <c r="L27" i="7"/>
  <c r="D27" i="7"/>
  <c r="C27" i="7"/>
  <c r="G26" i="7"/>
  <c r="K26" i="7" s="1"/>
  <c r="I26" i="7" s="1"/>
  <c r="D26" i="7"/>
  <c r="C26" i="7"/>
  <c r="G25" i="7"/>
  <c r="K25" i="7" s="1"/>
  <c r="Q25" i="7" s="1"/>
  <c r="D25" i="7"/>
  <c r="C25" i="7"/>
  <c r="R24" i="7"/>
  <c r="O24" i="7" s="1"/>
  <c r="Q24" i="7"/>
  <c r="P24" i="7"/>
  <c r="L24" i="7"/>
  <c r="D24" i="7"/>
  <c r="C24" i="7"/>
  <c r="R23" i="7"/>
  <c r="O23" i="7" s="1"/>
  <c r="Q23" i="7"/>
  <c r="P23" i="7"/>
  <c r="L23" i="7"/>
  <c r="D23" i="7"/>
  <c r="C23" i="7"/>
  <c r="R22" i="7"/>
  <c r="O22" i="7" s="1"/>
  <c r="Q22" i="7"/>
  <c r="P22" i="7"/>
  <c r="L22" i="7"/>
  <c r="D22" i="7"/>
  <c r="C22" i="7"/>
  <c r="R21" i="7"/>
  <c r="O21" i="7" s="1"/>
  <c r="Q21" i="7"/>
  <c r="P21" i="7"/>
  <c r="L21" i="7"/>
  <c r="D21" i="7"/>
  <c r="C21" i="7"/>
  <c r="R20" i="7"/>
  <c r="O20" i="7" s="1"/>
  <c r="S20" i="7" s="1"/>
  <c r="Q20" i="7"/>
  <c r="P20" i="7"/>
  <c r="L20" i="7"/>
  <c r="D20" i="7"/>
  <c r="C20" i="7"/>
  <c r="R19" i="7"/>
  <c r="O19" i="7" s="1"/>
  <c r="T19" i="7" s="1"/>
  <c r="Q19" i="7"/>
  <c r="P19" i="7"/>
  <c r="L19" i="7"/>
  <c r="D19" i="7"/>
  <c r="C19" i="7"/>
  <c r="R18" i="7"/>
  <c r="O18" i="7" s="1"/>
  <c r="T18" i="7" s="1"/>
  <c r="Q18" i="7"/>
  <c r="P18" i="7"/>
  <c r="L18" i="7"/>
  <c r="D18" i="7"/>
  <c r="C18" i="7"/>
  <c r="R17" i="7"/>
  <c r="O17" i="7" s="1"/>
  <c r="Q17" i="7"/>
  <c r="P17" i="7"/>
  <c r="L17" i="7"/>
  <c r="D17" i="7"/>
  <c r="C17" i="7"/>
  <c r="R16" i="7"/>
  <c r="O16" i="7" s="1"/>
  <c r="Q16" i="7"/>
  <c r="P16" i="7"/>
  <c r="L16" i="7"/>
  <c r="D16" i="7"/>
  <c r="C16" i="7"/>
  <c r="G15" i="7"/>
  <c r="K15" i="7" s="1"/>
  <c r="D15" i="7"/>
  <c r="C15" i="7"/>
  <c r="G14" i="7"/>
  <c r="K14" i="7" s="1"/>
  <c r="C14" i="7"/>
  <c r="G13" i="7"/>
  <c r="K13" i="7" s="1"/>
  <c r="C13" i="7"/>
  <c r="G12" i="7"/>
  <c r="K12" i="7" s="1"/>
  <c r="J12" i="7" s="1"/>
  <c r="D12" i="7"/>
  <c r="C12" i="7"/>
  <c r="G11" i="7"/>
  <c r="K11" i="7" s="1"/>
  <c r="D11" i="7"/>
  <c r="C11" i="7"/>
  <c r="G10" i="7"/>
  <c r="K10" i="7" s="1"/>
  <c r="C10" i="7"/>
  <c r="G9" i="7"/>
  <c r="K9" i="7" s="1"/>
  <c r="C9" i="7"/>
  <c r="I204" i="13"/>
  <c r="I203" i="13"/>
  <c r="I202" i="13"/>
  <c r="I198" i="13"/>
  <c r="I197" i="13"/>
  <c r="I196" i="13"/>
  <c r="I195" i="13"/>
  <c r="I194" i="13"/>
  <c r="I193" i="13"/>
  <c r="I192" i="13"/>
  <c r="I191" i="13"/>
  <c r="I190" i="13"/>
  <c r="I189" i="13"/>
  <c r="I188" i="13"/>
  <c r="I187" i="13"/>
  <c r="I186" i="13"/>
  <c r="I185" i="13"/>
  <c r="I184" i="13"/>
  <c r="I183" i="13"/>
  <c r="I182" i="13"/>
  <c r="I181" i="13"/>
  <c r="I180" i="13"/>
  <c r="I179" i="13"/>
  <c r="I178" i="13"/>
  <c r="I177" i="13"/>
  <c r="I176" i="13"/>
  <c r="I175" i="13"/>
  <c r="I174" i="13"/>
  <c r="I173" i="13"/>
  <c r="I172" i="13"/>
  <c r="I171" i="13"/>
  <c r="I170" i="13"/>
  <c r="I169" i="13"/>
  <c r="I168" i="13"/>
  <c r="I167" i="13"/>
  <c r="I166" i="13"/>
  <c r="I165" i="13"/>
  <c r="I164" i="13"/>
  <c r="I163" i="13"/>
  <c r="I162" i="13"/>
  <c r="I161" i="13"/>
  <c r="I160" i="13"/>
  <c r="I159" i="13"/>
  <c r="I158" i="13"/>
  <c r="I157" i="13"/>
  <c r="I156" i="13"/>
  <c r="I155" i="13"/>
  <c r="I154" i="13"/>
  <c r="I153" i="13"/>
  <c r="I152" i="13"/>
  <c r="I151" i="13"/>
  <c r="I150" i="13"/>
  <c r="I149" i="13"/>
  <c r="I148" i="13"/>
  <c r="I147" i="13"/>
  <c r="I146" i="13"/>
  <c r="I145" i="13"/>
  <c r="I144" i="13"/>
  <c r="I143" i="13"/>
  <c r="I142" i="13"/>
  <c r="I141" i="13"/>
  <c r="I140" i="13"/>
  <c r="I139" i="13"/>
  <c r="I138" i="13"/>
  <c r="I137" i="13"/>
  <c r="I136" i="13"/>
  <c r="I135" i="13"/>
  <c r="I134" i="13"/>
  <c r="I133" i="13"/>
  <c r="I132" i="13"/>
  <c r="I131" i="13"/>
  <c r="I130" i="13"/>
  <c r="I129" i="13"/>
  <c r="I128" i="13"/>
  <c r="I127" i="13"/>
  <c r="I126" i="13"/>
  <c r="I125" i="13"/>
  <c r="I124" i="13"/>
  <c r="I123" i="13"/>
  <c r="I122" i="13"/>
  <c r="I121" i="13"/>
  <c r="I120" i="13"/>
  <c r="I119" i="13"/>
  <c r="I118" i="13"/>
  <c r="I117" i="13"/>
  <c r="I116" i="13"/>
  <c r="I115" i="13"/>
  <c r="I114" i="13"/>
  <c r="I113" i="13"/>
  <c r="I112" i="13"/>
  <c r="I111" i="13"/>
  <c r="I110" i="13"/>
  <c r="I109" i="13"/>
  <c r="I108" i="13"/>
  <c r="I107" i="13"/>
  <c r="I106" i="13"/>
  <c r="I105" i="13"/>
  <c r="I104" i="13"/>
  <c r="I103" i="13"/>
  <c r="I102" i="13"/>
  <c r="I101" i="13"/>
  <c r="I100" i="13"/>
  <c r="I99" i="13"/>
  <c r="I98" i="13"/>
  <c r="I97" i="13"/>
  <c r="I96" i="13"/>
  <c r="I95" i="13"/>
  <c r="I94" i="13"/>
  <c r="I93" i="13"/>
  <c r="I92" i="13"/>
  <c r="I91" i="13"/>
  <c r="I90" i="13"/>
  <c r="I89" i="13"/>
  <c r="I88" i="13"/>
  <c r="D106" i="16" s="1"/>
  <c r="I87" i="13"/>
  <c r="D106" i="18" s="1"/>
  <c r="I86" i="13"/>
  <c r="I85" i="13"/>
  <c r="D105" i="18" s="1"/>
  <c r="I84" i="13"/>
  <c r="I83" i="13"/>
  <c r="I82" i="13"/>
  <c r="I81" i="13"/>
  <c r="I80" i="13"/>
  <c r="I79" i="13"/>
  <c r="I78" i="13"/>
  <c r="I77" i="13"/>
  <c r="D82" i="17" s="1"/>
  <c r="I76" i="13"/>
  <c r="D81" i="17" s="1"/>
  <c r="I75" i="13"/>
  <c r="I74" i="13"/>
  <c r="I73" i="13"/>
  <c r="D84" i="18" s="1"/>
  <c r="I72" i="13"/>
  <c r="D83" i="16" s="1"/>
  <c r="I71" i="13"/>
  <c r="D83" i="18" s="1"/>
  <c r="I70" i="13"/>
  <c r="D82" i="16" s="1"/>
  <c r="I69" i="13"/>
  <c r="D82" i="18" s="1"/>
  <c r="I68" i="13"/>
  <c r="D81" i="16" s="1"/>
  <c r="I67" i="13"/>
  <c r="D81" i="18" s="1"/>
  <c r="I66" i="13"/>
  <c r="D82" i="19" s="1"/>
  <c r="I65" i="13"/>
  <c r="I64" i="13"/>
  <c r="D81" i="19" s="1"/>
  <c r="I63" i="13"/>
  <c r="I62" i="13"/>
  <c r="I61" i="13"/>
  <c r="I60" i="13"/>
  <c r="I59" i="13"/>
  <c r="I58" i="13"/>
  <c r="I57" i="13"/>
  <c r="I56" i="13"/>
  <c r="D34" i="16" s="1"/>
  <c r="I55" i="13"/>
  <c r="I54" i="13"/>
  <c r="D33" i="16" s="1"/>
  <c r="I53" i="13"/>
  <c r="D37" i="18" s="1"/>
  <c r="I52" i="13"/>
  <c r="D36" i="18" s="1"/>
  <c r="I51" i="13"/>
  <c r="D35" i="20" s="1"/>
  <c r="I50" i="13"/>
  <c r="D35" i="18" s="1"/>
  <c r="I49" i="13"/>
  <c r="D34" i="20" s="1"/>
  <c r="I48" i="13"/>
  <c r="D34" i="18" s="1"/>
  <c r="I47" i="13"/>
  <c r="I46" i="13"/>
  <c r="D33" i="18" s="1"/>
  <c r="I45" i="13"/>
  <c r="D41" i="9" s="1"/>
  <c r="I44" i="13"/>
  <c r="D40" i="9" s="1"/>
  <c r="I43" i="13"/>
  <c r="D39" i="9" s="1"/>
  <c r="I42" i="13"/>
  <c r="I41" i="13"/>
  <c r="I40" i="13"/>
  <c r="I39" i="13"/>
  <c r="I38" i="13"/>
  <c r="I37" i="13"/>
  <c r="I36" i="13"/>
  <c r="I35" i="13"/>
  <c r="D35" i="19" s="1"/>
  <c r="I34" i="13"/>
  <c r="I33" i="13"/>
  <c r="D34" i="19" s="1"/>
  <c r="I32" i="13"/>
  <c r="I31" i="13"/>
  <c r="I30" i="13"/>
  <c r="I29" i="13"/>
  <c r="I28" i="13"/>
  <c r="D11" i="17" s="1"/>
  <c r="I27" i="13"/>
  <c r="I26" i="13"/>
  <c r="D9" i="17" s="1"/>
  <c r="I25" i="13"/>
  <c r="D10" i="16" s="1"/>
  <c r="I24" i="13"/>
  <c r="D10" i="18" s="1"/>
  <c r="I23" i="13"/>
  <c r="I22" i="13"/>
  <c r="D9" i="18" s="1"/>
  <c r="I21" i="13"/>
  <c r="I20" i="13"/>
  <c r="D12" i="19" s="1"/>
  <c r="I19" i="13"/>
  <c r="D9" i="7" s="1"/>
  <c r="I18" i="13"/>
  <c r="D11" i="19" s="1"/>
  <c r="I17" i="13"/>
  <c r="I16" i="13"/>
  <c r="D10" i="19" s="1"/>
  <c r="I15" i="13"/>
  <c r="I14" i="13"/>
  <c r="D9" i="19" s="1"/>
  <c r="I13" i="13"/>
  <c r="I12" i="13"/>
  <c r="I11" i="13"/>
  <c r="I10" i="13"/>
  <c r="D85" i="9" s="1"/>
  <c r="I9" i="13"/>
  <c r="D38" i="7" s="1"/>
  <c r="I8" i="13"/>
  <c r="I7" i="13"/>
  <c r="I6" i="13"/>
  <c r="I5" i="13"/>
  <c r="H12" i="17" l="1"/>
  <c r="I35" i="20"/>
  <c r="I49" i="19"/>
  <c r="J49" i="19"/>
  <c r="Q49" i="19"/>
  <c r="I98" i="8"/>
  <c r="J98" i="8"/>
  <c r="Q58" i="16"/>
  <c r="J58" i="16"/>
  <c r="Q111" i="18"/>
  <c r="L111" i="18"/>
  <c r="R111" i="18"/>
  <c r="O111" i="18" s="1"/>
  <c r="T111" i="18" s="1"/>
  <c r="H111" i="18"/>
  <c r="Q83" i="20"/>
  <c r="I83" i="20"/>
  <c r="Q85" i="20"/>
  <c r="I85" i="20"/>
  <c r="J60" i="8"/>
  <c r="I60" i="8"/>
  <c r="I50" i="8"/>
  <c r="J50" i="8"/>
  <c r="I73" i="19"/>
  <c r="Q73" i="19"/>
  <c r="R73" i="19"/>
  <c r="O73" i="19" s="1"/>
  <c r="S73" i="19" s="1"/>
  <c r="Q62" i="16"/>
  <c r="J62" i="16"/>
  <c r="Q13" i="17"/>
  <c r="J13" i="17"/>
  <c r="Q87" i="20"/>
  <c r="I87" i="20"/>
  <c r="I83" i="18"/>
  <c r="J83" i="18"/>
  <c r="Q122" i="18"/>
  <c r="P122" i="18"/>
  <c r="I82" i="20"/>
  <c r="Q109" i="16"/>
  <c r="Q12" i="17"/>
  <c r="L60" i="17"/>
  <c r="I74" i="17"/>
  <c r="Q26" i="18"/>
  <c r="H26" i="18"/>
  <c r="J50" i="19"/>
  <c r="H63" i="19"/>
  <c r="I84" i="19"/>
  <c r="P84" i="19"/>
  <c r="R86" i="19"/>
  <c r="O86" i="19" s="1"/>
  <c r="S86" i="19" s="1"/>
  <c r="Q97" i="19"/>
  <c r="I98" i="19"/>
  <c r="L100" i="19"/>
  <c r="J73" i="20"/>
  <c r="L73" i="20"/>
  <c r="I76" i="20"/>
  <c r="L98" i="20"/>
  <c r="Q57" i="16"/>
  <c r="R25" i="17"/>
  <c r="O25" i="17" s="1"/>
  <c r="I26" i="17"/>
  <c r="I60" i="17"/>
  <c r="I108" i="18"/>
  <c r="Q86" i="19"/>
  <c r="P97" i="19"/>
  <c r="H98" i="20"/>
  <c r="L41" i="9"/>
  <c r="I84" i="9"/>
  <c r="P39" i="16"/>
  <c r="Q61" i="16"/>
  <c r="D108" i="9"/>
  <c r="L40" i="9"/>
  <c r="J35" i="16"/>
  <c r="Q39" i="16"/>
  <c r="H57" i="16"/>
  <c r="H98" i="16"/>
  <c r="R121" i="16"/>
  <c r="O121" i="16" s="1"/>
  <c r="T121" i="16" s="1"/>
  <c r="L81" i="17"/>
  <c r="H81" i="17"/>
  <c r="P97" i="17"/>
  <c r="J122" i="17"/>
  <c r="J26" i="18"/>
  <c r="I98" i="18"/>
  <c r="R50" i="19"/>
  <c r="O50" i="19" s="1"/>
  <c r="S50" i="19" s="1"/>
  <c r="L63" i="19"/>
  <c r="Q84" i="19"/>
  <c r="I97" i="19"/>
  <c r="Q106" i="19"/>
  <c r="I106" i="19"/>
  <c r="R106" i="19"/>
  <c r="O106" i="19" s="1"/>
  <c r="S106" i="19" s="1"/>
  <c r="J108" i="19"/>
  <c r="H73" i="20"/>
  <c r="I86" i="20"/>
  <c r="R98" i="20"/>
  <c r="O98" i="20" s="1"/>
  <c r="S98" i="20" s="1"/>
  <c r="P83" i="19"/>
  <c r="R85" i="19"/>
  <c r="O85" i="19" s="1"/>
  <c r="S85" i="19" s="1"/>
  <c r="L10" i="17"/>
  <c r="J9" i="17"/>
  <c r="J33" i="16"/>
  <c r="I34" i="18"/>
  <c r="L82" i="16"/>
  <c r="I81" i="16"/>
  <c r="I81" i="20"/>
  <c r="L82" i="18"/>
  <c r="I82" i="8"/>
  <c r="I108" i="9"/>
  <c r="T17" i="16"/>
  <c r="T46" i="16"/>
  <c r="S67" i="17"/>
  <c r="T67" i="17"/>
  <c r="S23" i="17"/>
  <c r="T23" i="17"/>
  <c r="S45" i="17"/>
  <c r="T45" i="17"/>
  <c r="S116" i="17"/>
  <c r="T116" i="17"/>
  <c r="S20" i="19"/>
  <c r="T20" i="19"/>
  <c r="S20" i="20"/>
  <c r="T20" i="20"/>
  <c r="S24" i="17"/>
  <c r="T24" i="17"/>
  <c r="S65" i="16"/>
  <c r="T65" i="16"/>
  <c r="S68" i="17"/>
  <c r="T68" i="17"/>
  <c r="T18" i="16"/>
  <c r="T71" i="17"/>
  <c r="T72" i="17"/>
  <c r="T112" i="17"/>
  <c r="T24" i="19"/>
  <c r="T120" i="19"/>
  <c r="T72" i="20"/>
  <c r="T94" i="20"/>
  <c r="T51" i="17"/>
  <c r="T69" i="18"/>
  <c r="T24" i="20"/>
  <c r="T41" i="17"/>
  <c r="T42" i="17"/>
  <c r="T64" i="17"/>
  <c r="T120" i="17"/>
  <c r="T23" i="18"/>
  <c r="T16" i="19"/>
  <c r="T16" i="20"/>
  <c r="T90" i="20"/>
  <c r="T43" i="16"/>
  <c r="T18" i="17"/>
  <c r="T42" i="18"/>
  <c r="T42" i="20"/>
  <c r="T44" i="20"/>
  <c r="T46" i="18"/>
  <c r="S42" i="19"/>
  <c r="T42" i="19"/>
  <c r="S99" i="17"/>
  <c r="T99" i="17"/>
  <c r="T89" i="17"/>
  <c r="T90" i="17"/>
  <c r="T93" i="17"/>
  <c r="T94" i="17"/>
  <c r="T90" i="18"/>
  <c r="T95" i="16"/>
  <c r="S96" i="16"/>
  <c r="T94" i="18"/>
  <c r="T120" i="20"/>
  <c r="T112" i="20"/>
  <c r="T116" i="20"/>
  <c r="T117" i="19"/>
  <c r="P9" i="20"/>
  <c r="J9" i="20"/>
  <c r="I9" i="20"/>
  <c r="Q9" i="20"/>
  <c r="R9" i="20"/>
  <c r="O9" i="20" s="1"/>
  <c r="L9" i="20"/>
  <c r="H9" i="20"/>
  <c r="P13" i="20"/>
  <c r="J13" i="20"/>
  <c r="Q13" i="20"/>
  <c r="I13" i="20"/>
  <c r="R13" i="20"/>
  <c r="O13" i="20" s="1"/>
  <c r="L13" i="20"/>
  <c r="H13" i="20"/>
  <c r="T23" i="20"/>
  <c r="S23" i="20"/>
  <c r="P28" i="20"/>
  <c r="J28" i="20"/>
  <c r="Q28" i="20"/>
  <c r="I28" i="20"/>
  <c r="R28" i="20"/>
  <c r="O28" i="20" s="1"/>
  <c r="L28" i="20"/>
  <c r="H28" i="20"/>
  <c r="P62" i="20"/>
  <c r="J62" i="20"/>
  <c r="I62" i="20"/>
  <c r="R62" i="20"/>
  <c r="O62" i="20" s="1"/>
  <c r="L62" i="20"/>
  <c r="H62" i="20"/>
  <c r="Q62" i="20"/>
  <c r="R12" i="20"/>
  <c r="O12" i="20" s="1"/>
  <c r="L12" i="20"/>
  <c r="H12" i="20"/>
  <c r="I12" i="20"/>
  <c r="Q12" i="20"/>
  <c r="P12" i="20"/>
  <c r="J12" i="20"/>
  <c r="T19" i="20"/>
  <c r="S19" i="20"/>
  <c r="P11" i="20"/>
  <c r="J11" i="20"/>
  <c r="Q11" i="20"/>
  <c r="I11" i="20"/>
  <c r="R11" i="20"/>
  <c r="O11" i="20" s="1"/>
  <c r="L11" i="20"/>
  <c r="H11" i="20"/>
  <c r="P15" i="20"/>
  <c r="J15" i="20"/>
  <c r="Q15" i="20"/>
  <c r="I15" i="20"/>
  <c r="R15" i="20"/>
  <c r="O15" i="20" s="1"/>
  <c r="L15" i="20"/>
  <c r="H15" i="20"/>
  <c r="T22" i="20"/>
  <c r="S22" i="20"/>
  <c r="I26" i="20"/>
  <c r="P26" i="20"/>
  <c r="J26" i="20"/>
  <c r="R26" i="20"/>
  <c r="O26" i="20" s="1"/>
  <c r="L26" i="20"/>
  <c r="H26" i="20"/>
  <c r="Q26" i="20"/>
  <c r="L34" i="20"/>
  <c r="J34" i="20"/>
  <c r="I34" i="20"/>
  <c r="H34" i="20"/>
  <c r="R10" i="20"/>
  <c r="O10" i="20" s="1"/>
  <c r="L10" i="20"/>
  <c r="H10" i="20"/>
  <c r="Q10" i="20"/>
  <c r="I10" i="20"/>
  <c r="P10" i="20"/>
  <c r="J10" i="20"/>
  <c r="R14" i="20"/>
  <c r="O14" i="20" s="1"/>
  <c r="L14" i="20"/>
  <c r="H14" i="20"/>
  <c r="I14" i="20"/>
  <c r="Q14" i="20"/>
  <c r="P14" i="20"/>
  <c r="J14" i="20"/>
  <c r="T18" i="20"/>
  <c r="S18" i="20"/>
  <c r="Q25" i="20"/>
  <c r="R25" i="20"/>
  <c r="O25" i="20" s="1"/>
  <c r="L25" i="20"/>
  <c r="H25" i="20"/>
  <c r="P25" i="20"/>
  <c r="J25" i="20"/>
  <c r="I25" i="20"/>
  <c r="L33" i="20"/>
  <c r="H33" i="20"/>
  <c r="I33" i="20"/>
  <c r="J33" i="20"/>
  <c r="T17" i="20"/>
  <c r="T21" i="20"/>
  <c r="T27" i="20"/>
  <c r="Q36" i="20"/>
  <c r="Q37" i="20"/>
  <c r="Q38" i="20"/>
  <c r="Q39" i="20"/>
  <c r="T40" i="20"/>
  <c r="S41" i="20"/>
  <c r="T48" i="20"/>
  <c r="H49" i="20"/>
  <c r="R49" i="20"/>
  <c r="O49" i="20" s="1"/>
  <c r="I50" i="20"/>
  <c r="Q50" i="20"/>
  <c r="P50" i="20"/>
  <c r="T66" i="20"/>
  <c r="S67" i="20"/>
  <c r="S88" i="20"/>
  <c r="T88" i="20"/>
  <c r="T118" i="20"/>
  <c r="S118" i="20"/>
  <c r="P58" i="20"/>
  <c r="J58" i="20"/>
  <c r="R58" i="20"/>
  <c r="O58" i="20" s="1"/>
  <c r="L58" i="20"/>
  <c r="H58" i="20"/>
  <c r="R59" i="20"/>
  <c r="O59" i="20" s="1"/>
  <c r="L59" i="20"/>
  <c r="H59" i="20"/>
  <c r="P59" i="20"/>
  <c r="J59" i="20"/>
  <c r="P60" i="20"/>
  <c r="J60" i="20"/>
  <c r="R60" i="20"/>
  <c r="O60" i="20" s="1"/>
  <c r="L60" i="20"/>
  <c r="H60" i="20"/>
  <c r="R61" i="20"/>
  <c r="O61" i="20" s="1"/>
  <c r="L61" i="20"/>
  <c r="H61" i="20"/>
  <c r="Q61" i="20"/>
  <c r="P61" i="20"/>
  <c r="J61" i="20"/>
  <c r="S73" i="20"/>
  <c r="T73" i="20"/>
  <c r="S96" i="20"/>
  <c r="T96" i="20"/>
  <c r="T121" i="20"/>
  <c r="S121" i="20"/>
  <c r="T46" i="20"/>
  <c r="S47" i="20"/>
  <c r="H50" i="20"/>
  <c r="R50" i="20"/>
  <c r="O50" i="20" s="1"/>
  <c r="Q58" i="20"/>
  <c r="Q59" i="20"/>
  <c r="Q60" i="20"/>
  <c r="R63" i="20"/>
  <c r="O63" i="20" s="1"/>
  <c r="L63" i="20"/>
  <c r="H63" i="20"/>
  <c r="Q63" i="20"/>
  <c r="P63" i="20"/>
  <c r="J63" i="20"/>
  <c r="R100" i="20"/>
  <c r="O100" i="20" s="1"/>
  <c r="L100" i="20"/>
  <c r="H100" i="20"/>
  <c r="P100" i="20"/>
  <c r="J100" i="20"/>
  <c r="I100" i="20"/>
  <c r="Q100" i="20"/>
  <c r="P105" i="20"/>
  <c r="Q105" i="20" s="1"/>
  <c r="J105" i="20"/>
  <c r="L105" i="20"/>
  <c r="H105" i="20"/>
  <c r="I105" i="20"/>
  <c r="R106" i="20"/>
  <c r="L106" i="20"/>
  <c r="H106" i="20"/>
  <c r="P106" i="20"/>
  <c r="Q106" i="20" s="1"/>
  <c r="J106" i="20"/>
  <c r="I106" i="20"/>
  <c r="J107" i="20"/>
  <c r="L107" i="20"/>
  <c r="P107" i="20" s="1"/>
  <c r="Q107" i="20" s="1"/>
  <c r="H107" i="20"/>
  <c r="I107" i="20"/>
  <c r="L108" i="20"/>
  <c r="P108" i="20" s="1"/>
  <c r="Q108" i="20" s="1"/>
  <c r="H108" i="20"/>
  <c r="J108" i="20"/>
  <c r="I108" i="20"/>
  <c r="P109" i="20"/>
  <c r="J109" i="20"/>
  <c r="R109" i="20"/>
  <c r="O109" i="20" s="1"/>
  <c r="L109" i="20"/>
  <c r="H109" i="20"/>
  <c r="I109" i="20"/>
  <c r="Q109" i="20"/>
  <c r="R110" i="20"/>
  <c r="O110" i="20" s="1"/>
  <c r="L110" i="20"/>
  <c r="H110" i="20"/>
  <c r="P110" i="20"/>
  <c r="J110" i="20"/>
  <c r="I110" i="20"/>
  <c r="Q110" i="20"/>
  <c r="P111" i="20"/>
  <c r="J111" i="20"/>
  <c r="R111" i="20"/>
  <c r="O111" i="20" s="1"/>
  <c r="L111" i="20"/>
  <c r="H111" i="20"/>
  <c r="I111" i="20"/>
  <c r="Q111" i="20"/>
  <c r="T114" i="20"/>
  <c r="S114" i="20"/>
  <c r="S43" i="20"/>
  <c r="Q49" i="20"/>
  <c r="I49" i="20"/>
  <c r="P49" i="20"/>
  <c r="P52" i="20"/>
  <c r="J52" i="20"/>
  <c r="R52" i="20"/>
  <c r="O52" i="20" s="1"/>
  <c r="L52" i="20"/>
  <c r="H52" i="20"/>
  <c r="R57" i="20"/>
  <c r="O57" i="20" s="1"/>
  <c r="L57" i="20"/>
  <c r="H57" i="20"/>
  <c r="P57" i="20"/>
  <c r="J57" i="20"/>
  <c r="S70" i="20"/>
  <c r="T70" i="20"/>
  <c r="J35" i="20"/>
  <c r="L35" i="20"/>
  <c r="H35" i="20"/>
  <c r="R36" i="20"/>
  <c r="O36" i="20" s="1"/>
  <c r="L36" i="20"/>
  <c r="H36" i="20"/>
  <c r="P36" i="20"/>
  <c r="J36" i="20"/>
  <c r="P37" i="20"/>
  <c r="J37" i="20"/>
  <c r="R37" i="20"/>
  <c r="O37" i="20" s="1"/>
  <c r="L37" i="20"/>
  <c r="H37" i="20"/>
  <c r="R38" i="20"/>
  <c r="O38" i="20" s="1"/>
  <c r="L38" i="20"/>
  <c r="H38" i="20"/>
  <c r="P38" i="20"/>
  <c r="J38" i="20"/>
  <c r="P39" i="20"/>
  <c r="J39" i="20"/>
  <c r="R39" i="20"/>
  <c r="O39" i="20" s="1"/>
  <c r="L39" i="20"/>
  <c r="H39" i="20"/>
  <c r="S45" i="20"/>
  <c r="L49" i="20"/>
  <c r="S51" i="20"/>
  <c r="I52" i="20"/>
  <c r="I57" i="20"/>
  <c r="I58" i="20"/>
  <c r="I59" i="20"/>
  <c r="I60" i="20"/>
  <c r="I61" i="20"/>
  <c r="T64" i="20"/>
  <c r="S64" i="20"/>
  <c r="T68" i="20"/>
  <c r="S68" i="20"/>
  <c r="I74" i="20"/>
  <c r="Q74" i="20"/>
  <c r="L74" i="20"/>
  <c r="J74" i="20"/>
  <c r="R74" i="20"/>
  <c r="O74" i="20" s="1"/>
  <c r="H74" i="20"/>
  <c r="S91" i="20"/>
  <c r="I97" i="20"/>
  <c r="Q97" i="20"/>
  <c r="L97" i="20"/>
  <c r="J97" i="20"/>
  <c r="R97" i="20"/>
  <c r="O97" i="20" s="1"/>
  <c r="H97" i="20"/>
  <c r="P124" i="20"/>
  <c r="J124" i="20"/>
  <c r="I124" i="20"/>
  <c r="R124" i="20"/>
  <c r="O124" i="20" s="1"/>
  <c r="L124" i="20"/>
  <c r="H124" i="20"/>
  <c r="Q124" i="20"/>
  <c r="S71" i="20"/>
  <c r="S89" i="20"/>
  <c r="Q98" i="20"/>
  <c r="I98" i="20"/>
  <c r="P98" i="20"/>
  <c r="Q121" i="20"/>
  <c r="P121" i="20"/>
  <c r="J121" i="20"/>
  <c r="I121" i="20"/>
  <c r="S65" i="20"/>
  <c r="S69" i="20"/>
  <c r="S75" i="20"/>
  <c r="S95" i="20"/>
  <c r="S113" i="20"/>
  <c r="S117" i="20"/>
  <c r="S123" i="20"/>
  <c r="Q73" i="20"/>
  <c r="I73" i="20"/>
  <c r="P73" i="20"/>
  <c r="P76" i="20"/>
  <c r="J76" i="20"/>
  <c r="R76" i="20"/>
  <c r="O76" i="20" s="1"/>
  <c r="L76" i="20"/>
  <c r="H76" i="20"/>
  <c r="L81" i="20"/>
  <c r="R81" i="20" s="1"/>
  <c r="H81" i="20"/>
  <c r="J81" i="20"/>
  <c r="P82" i="20"/>
  <c r="J82" i="20"/>
  <c r="R82" i="20"/>
  <c r="O82" i="20" s="1"/>
  <c r="L82" i="20"/>
  <c r="H82" i="20"/>
  <c r="R83" i="20"/>
  <c r="O83" i="20" s="1"/>
  <c r="L83" i="20"/>
  <c r="H83" i="20"/>
  <c r="P83" i="20"/>
  <c r="J83" i="20"/>
  <c r="P84" i="20"/>
  <c r="J84" i="20"/>
  <c r="R84" i="20"/>
  <c r="O84" i="20" s="1"/>
  <c r="L84" i="20"/>
  <c r="H84" i="20"/>
  <c r="R85" i="20"/>
  <c r="O85" i="20" s="1"/>
  <c r="L85" i="20"/>
  <c r="H85" i="20"/>
  <c r="P85" i="20"/>
  <c r="J85" i="20"/>
  <c r="P86" i="20"/>
  <c r="J86" i="20"/>
  <c r="R86" i="20"/>
  <c r="O86" i="20" s="1"/>
  <c r="L86" i="20"/>
  <c r="H86" i="20"/>
  <c r="R87" i="20"/>
  <c r="O87" i="20" s="1"/>
  <c r="L87" i="20"/>
  <c r="H87" i="20"/>
  <c r="P87" i="20"/>
  <c r="J87" i="20"/>
  <c r="T92" i="20"/>
  <c r="S93" i="20"/>
  <c r="S99" i="20"/>
  <c r="L121" i="20"/>
  <c r="I122" i="20"/>
  <c r="R122" i="20"/>
  <c r="O122" i="20" s="1"/>
  <c r="L122" i="20"/>
  <c r="H122" i="20"/>
  <c r="Q122" i="20"/>
  <c r="S115" i="20"/>
  <c r="S119" i="20"/>
  <c r="T99" i="19"/>
  <c r="J11" i="19"/>
  <c r="L11" i="19"/>
  <c r="I11" i="19"/>
  <c r="H11" i="19"/>
  <c r="P28" i="19"/>
  <c r="J28" i="19"/>
  <c r="H28" i="19"/>
  <c r="I28" i="19"/>
  <c r="R28" i="19"/>
  <c r="O28" i="19" s="1"/>
  <c r="L28" i="19"/>
  <c r="Q28" i="19"/>
  <c r="P38" i="19"/>
  <c r="J38" i="19"/>
  <c r="R38" i="19"/>
  <c r="O38" i="19" s="1"/>
  <c r="L38" i="19"/>
  <c r="H38" i="19"/>
  <c r="I38" i="19"/>
  <c r="Q38" i="19"/>
  <c r="J9" i="19"/>
  <c r="R11" i="19" s="1"/>
  <c r="I9" i="19"/>
  <c r="L9" i="19"/>
  <c r="H9" i="19"/>
  <c r="P11" i="19" s="1"/>
  <c r="Q11" i="19" s="1"/>
  <c r="P36" i="19"/>
  <c r="J36" i="19"/>
  <c r="I36" i="19"/>
  <c r="R36" i="19"/>
  <c r="O36" i="19" s="1"/>
  <c r="L36" i="19"/>
  <c r="H36" i="19"/>
  <c r="Q36" i="19"/>
  <c r="P13" i="19"/>
  <c r="J13" i="19"/>
  <c r="H13" i="19"/>
  <c r="I13" i="19"/>
  <c r="R13" i="19"/>
  <c r="O13" i="19" s="1"/>
  <c r="L13" i="19"/>
  <c r="Q13" i="19"/>
  <c r="P15" i="19"/>
  <c r="J15" i="19"/>
  <c r="R15" i="19"/>
  <c r="O15" i="19" s="1"/>
  <c r="L15" i="19"/>
  <c r="I15" i="19"/>
  <c r="H15" i="19"/>
  <c r="Q25" i="19"/>
  <c r="P25" i="19"/>
  <c r="J25" i="19"/>
  <c r="I25" i="19"/>
  <c r="L35" i="19"/>
  <c r="R35" i="19" s="1"/>
  <c r="H35" i="19"/>
  <c r="J35" i="19"/>
  <c r="R58" i="19"/>
  <c r="O58" i="19" s="1"/>
  <c r="L58" i="19"/>
  <c r="H58" i="19"/>
  <c r="Q58" i="19"/>
  <c r="P58" i="19"/>
  <c r="I58" i="19"/>
  <c r="J58" i="19"/>
  <c r="R14" i="19"/>
  <c r="O14" i="19" s="1"/>
  <c r="L14" i="19"/>
  <c r="H14" i="19"/>
  <c r="P14" i="19"/>
  <c r="Q14" i="19"/>
  <c r="J14" i="19"/>
  <c r="T23" i="19"/>
  <c r="S23" i="19"/>
  <c r="H25" i="19"/>
  <c r="S27" i="19"/>
  <c r="L33" i="19"/>
  <c r="H33" i="19"/>
  <c r="J33" i="19"/>
  <c r="I35" i="19"/>
  <c r="T48" i="19"/>
  <c r="S48" i="19"/>
  <c r="T69" i="19"/>
  <c r="S69" i="19"/>
  <c r="L12" i="19"/>
  <c r="P12" i="19" s="1"/>
  <c r="Q12" i="19" s="1"/>
  <c r="H12" i="19"/>
  <c r="J12" i="19"/>
  <c r="I14" i="19"/>
  <c r="L25" i="19"/>
  <c r="I26" i="19"/>
  <c r="Q26" i="19"/>
  <c r="R26" i="19"/>
  <c r="O26" i="19" s="1"/>
  <c r="L26" i="19"/>
  <c r="H26" i="19"/>
  <c r="I33" i="19"/>
  <c r="R39" i="19"/>
  <c r="O39" i="19" s="1"/>
  <c r="L39" i="19"/>
  <c r="H39" i="19"/>
  <c r="J39" i="19"/>
  <c r="Q39" i="19"/>
  <c r="P39" i="19"/>
  <c r="T45" i="19"/>
  <c r="S45" i="19"/>
  <c r="T51" i="19"/>
  <c r="S51" i="19"/>
  <c r="T66" i="19"/>
  <c r="S66" i="19"/>
  <c r="J34" i="19"/>
  <c r="H34" i="19"/>
  <c r="I34" i="19"/>
  <c r="L34" i="19"/>
  <c r="R34" i="19" s="1"/>
  <c r="S44" i="19"/>
  <c r="T44" i="19"/>
  <c r="T50" i="19"/>
  <c r="R62" i="19"/>
  <c r="O62" i="19" s="1"/>
  <c r="L62" i="19"/>
  <c r="H62" i="19"/>
  <c r="P62" i="19"/>
  <c r="Q62" i="19"/>
  <c r="J62" i="19"/>
  <c r="I62" i="19"/>
  <c r="S65" i="19"/>
  <c r="T65" i="19"/>
  <c r="Q15" i="19"/>
  <c r="S17" i="19"/>
  <c r="T19" i="19"/>
  <c r="S19" i="19"/>
  <c r="S21" i="19"/>
  <c r="T40" i="19"/>
  <c r="S40" i="19"/>
  <c r="P57" i="19"/>
  <c r="J57" i="19"/>
  <c r="R57" i="19"/>
  <c r="O57" i="19" s="1"/>
  <c r="Q57" i="19"/>
  <c r="I57" i="19"/>
  <c r="H57" i="19"/>
  <c r="L57" i="19"/>
  <c r="P61" i="19"/>
  <c r="J61" i="19"/>
  <c r="R61" i="19"/>
  <c r="O61" i="19" s="1"/>
  <c r="Q61" i="19"/>
  <c r="I61" i="19"/>
  <c r="H61" i="19"/>
  <c r="L61" i="19"/>
  <c r="L10" i="19"/>
  <c r="H10" i="19"/>
  <c r="J10" i="19"/>
  <c r="I12" i="19"/>
  <c r="S18" i="19"/>
  <c r="T18" i="19"/>
  <c r="T22" i="19"/>
  <c r="S22" i="19"/>
  <c r="R25" i="19"/>
  <c r="O25" i="19" s="1"/>
  <c r="J26" i="19"/>
  <c r="R37" i="19"/>
  <c r="O37" i="19" s="1"/>
  <c r="L37" i="19"/>
  <c r="H37" i="19"/>
  <c r="J37" i="19"/>
  <c r="Q37" i="19"/>
  <c r="P37" i="19"/>
  <c r="I39" i="19"/>
  <c r="T41" i="19"/>
  <c r="S41" i="19"/>
  <c r="R52" i="19"/>
  <c r="O52" i="19" s="1"/>
  <c r="L52" i="19"/>
  <c r="H52" i="19"/>
  <c r="R60" i="19"/>
  <c r="O60" i="19" s="1"/>
  <c r="L60" i="19"/>
  <c r="H60" i="19"/>
  <c r="T70" i="19"/>
  <c r="S70" i="19"/>
  <c r="P109" i="19"/>
  <c r="J109" i="19"/>
  <c r="I109" i="19"/>
  <c r="L109" i="19"/>
  <c r="P111" i="19"/>
  <c r="J111" i="19"/>
  <c r="I111" i="19"/>
  <c r="R111" i="19"/>
  <c r="O111" i="19" s="1"/>
  <c r="H111" i="19"/>
  <c r="R49" i="19"/>
  <c r="O49" i="19" s="1"/>
  <c r="P59" i="19"/>
  <c r="J59" i="19"/>
  <c r="R59" i="19"/>
  <c r="O59" i="19" s="1"/>
  <c r="T67" i="19"/>
  <c r="J81" i="19"/>
  <c r="I81" i="19"/>
  <c r="J87" i="19"/>
  <c r="T89" i="19"/>
  <c r="S96" i="19"/>
  <c r="P107" i="19"/>
  <c r="J107" i="19"/>
  <c r="I107" i="19"/>
  <c r="Q107" i="19"/>
  <c r="L107" i="19"/>
  <c r="H109" i="19"/>
  <c r="L111" i="19"/>
  <c r="T112" i="19"/>
  <c r="S113" i="19"/>
  <c r="T121" i="19"/>
  <c r="S121" i="19"/>
  <c r="T47" i="19"/>
  <c r="L49" i="19"/>
  <c r="H50" i="19"/>
  <c r="I52" i="19"/>
  <c r="P52" i="19"/>
  <c r="L59" i="19"/>
  <c r="I60" i="19"/>
  <c r="P60" i="19"/>
  <c r="I63" i="19"/>
  <c r="R63" i="19"/>
  <c r="O63" i="19" s="1"/>
  <c r="P63" i="19"/>
  <c r="T68" i="19"/>
  <c r="S71" i="19"/>
  <c r="T71" i="19"/>
  <c r="P73" i="19"/>
  <c r="J73" i="19"/>
  <c r="H73" i="19"/>
  <c r="L73" i="19"/>
  <c r="T76" i="19"/>
  <c r="H81" i="19"/>
  <c r="T85" i="19"/>
  <c r="T88" i="19"/>
  <c r="S88" i="19"/>
  <c r="P98" i="19"/>
  <c r="J98" i="19"/>
  <c r="H98" i="19"/>
  <c r="L98" i="19"/>
  <c r="Q100" i="19"/>
  <c r="R100" i="19"/>
  <c r="O100" i="19" s="1"/>
  <c r="J100" i="19"/>
  <c r="P100" i="19"/>
  <c r="I100" i="19"/>
  <c r="I105" i="19"/>
  <c r="R105" i="19"/>
  <c r="O105" i="19" s="1"/>
  <c r="Q105" i="19"/>
  <c r="J105" i="19"/>
  <c r="R107" i="19"/>
  <c r="O107" i="19" s="1"/>
  <c r="Q109" i="19"/>
  <c r="R110" i="19"/>
  <c r="O110" i="19" s="1"/>
  <c r="L110" i="19"/>
  <c r="H110" i="19"/>
  <c r="Q110" i="19"/>
  <c r="J110" i="19"/>
  <c r="Q111" i="19"/>
  <c r="P124" i="19"/>
  <c r="J124" i="19"/>
  <c r="I124" i="19"/>
  <c r="R124" i="19"/>
  <c r="O124" i="19" s="1"/>
  <c r="H124" i="19"/>
  <c r="Q124" i="19"/>
  <c r="S43" i="19"/>
  <c r="S64" i="19"/>
  <c r="T73" i="19"/>
  <c r="R74" i="19"/>
  <c r="O74" i="19" s="1"/>
  <c r="L74" i="19"/>
  <c r="H74" i="19"/>
  <c r="Q74" i="19"/>
  <c r="J74" i="19"/>
  <c r="P74" i="19"/>
  <c r="I74" i="19"/>
  <c r="Q87" i="19"/>
  <c r="P87" i="19"/>
  <c r="I87" i="19"/>
  <c r="H87" i="19"/>
  <c r="T98" i="19"/>
  <c r="S98" i="19"/>
  <c r="T46" i="19"/>
  <c r="L50" i="19"/>
  <c r="I82" i="19"/>
  <c r="J82" i="19"/>
  <c r="T86" i="19"/>
  <c r="S90" i="19"/>
  <c r="T92" i="19"/>
  <c r="S92" i="19"/>
  <c r="T95" i="19"/>
  <c r="T115" i="19"/>
  <c r="S115" i="19"/>
  <c r="I122" i="19"/>
  <c r="R122" i="19"/>
  <c r="O122" i="19" s="1"/>
  <c r="L122" i="19"/>
  <c r="H122" i="19"/>
  <c r="J122" i="19"/>
  <c r="H49" i="19"/>
  <c r="P49" i="19"/>
  <c r="I50" i="19"/>
  <c r="P50" i="19"/>
  <c r="J52" i="19"/>
  <c r="Q52" i="19"/>
  <c r="H59" i="19"/>
  <c r="J60" i="19"/>
  <c r="Q60" i="19"/>
  <c r="S75" i="19"/>
  <c r="I76" i="19"/>
  <c r="Q76" i="19"/>
  <c r="J76" i="19"/>
  <c r="P76" i="19"/>
  <c r="H76" i="19"/>
  <c r="L81" i="19"/>
  <c r="L82" i="19"/>
  <c r="P82" i="19" s="1"/>
  <c r="Q82" i="19" s="1"/>
  <c r="T83" i="19"/>
  <c r="I86" i="19"/>
  <c r="P86" i="19"/>
  <c r="H86" i="19"/>
  <c r="L86" i="19"/>
  <c r="R87" i="19"/>
  <c r="O87" i="19" s="1"/>
  <c r="T91" i="19"/>
  <c r="S91" i="19"/>
  <c r="S93" i="19"/>
  <c r="T93" i="19"/>
  <c r="R109" i="19"/>
  <c r="O109" i="19" s="1"/>
  <c r="I110" i="19"/>
  <c r="T114" i="19"/>
  <c r="S114" i="19"/>
  <c r="S118" i="19"/>
  <c r="Q121" i="19"/>
  <c r="P121" i="19"/>
  <c r="J121" i="19"/>
  <c r="L121" i="19"/>
  <c r="I121" i="19"/>
  <c r="Q122" i="19"/>
  <c r="L124" i="19"/>
  <c r="S72" i="19"/>
  <c r="R84" i="19"/>
  <c r="O84" i="19" s="1"/>
  <c r="L85" i="19"/>
  <c r="S94" i="19"/>
  <c r="R97" i="19"/>
  <c r="O97" i="19" s="1"/>
  <c r="L97" i="19"/>
  <c r="H97" i="19"/>
  <c r="T119" i="19"/>
  <c r="S119" i="19"/>
  <c r="S123" i="19"/>
  <c r="L83" i="19"/>
  <c r="L84" i="19"/>
  <c r="H85" i="19"/>
  <c r="L106" i="19"/>
  <c r="R108" i="19"/>
  <c r="O108" i="19" s="1"/>
  <c r="L108" i="19"/>
  <c r="H108" i="19"/>
  <c r="Q108" i="19"/>
  <c r="P108" i="19"/>
  <c r="T116" i="19"/>
  <c r="S113" i="18"/>
  <c r="T113" i="18"/>
  <c r="T117" i="18"/>
  <c r="L9" i="18"/>
  <c r="H9" i="18"/>
  <c r="I9" i="18"/>
  <c r="J9" i="18"/>
  <c r="R13" i="18"/>
  <c r="O13" i="18" s="1"/>
  <c r="L13" i="18"/>
  <c r="H13" i="18"/>
  <c r="I13" i="18"/>
  <c r="Q13" i="18"/>
  <c r="P13" i="18"/>
  <c r="J13" i="18"/>
  <c r="T16" i="18"/>
  <c r="S16" i="18"/>
  <c r="P52" i="18"/>
  <c r="J52" i="18"/>
  <c r="R52" i="18"/>
  <c r="O52" i="18" s="1"/>
  <c r="L52" i="18"/>
  <c r="H52" i="18"/>
  <c r="Q52" i="18"/>
  <c r="I52" i="18"/>
  <c r="P60" i="18"/>
  <c r="J60" i="18"/>
  <c r="I60" i="18"/>
  <c r="R60" i="18"/>
  <c r="O60" i="18" s="1"/>
  <c r="L60" i="18"/>
  <c r="H60" i="18"/>
  <c r="Q60" i="18"/>
  <c r="P12" i="18"/>
  <c r="J12" i="18"/>
  <c r="I12" i="18"/>
  <c r="R12" i="18"/>
  <c r="O12" i="18" s="1"/>
  <c r="L12" i="18"/>
  <c r="H12" i="18"/>
  <c r="Q12" i="18"/>
  <c r="S18" i="18"/>
  <c r="T18" i="18"/>
  <c r="I25" i="18"/>
  <c r="P25" i="18"/>
  <c r="H25" i="18"/>
  <c r="J25" i="18"/>
  <c r="L25" i="18"/>
  <c r="Q25" i="18"/>
  <c r="R25" i="18"/>
  <c r="O25" i="18" s="1"/>
  <c r="J33" i="18"/>
  <c r="L33" i="18"/>
  <c r="I33" i="18"/>
  <c r="H33" i="18"/>
  <c r="J37" i="18"/>
  <c r="I37" i="18"/>
  <c r="L37" i="18"/>
  <c r="P37" i="18" s="1"/>
  <c r="Q37" i="18" s="1"/>
  <c r="H37" i="18"/>
  <c r="R59" i="18"/>
  <c r="O59" i="18" s="1"/>
  <c r="L59" i="18"/>
  <c r="H59" i="18"/>
  <c r="P59" i="18"/>
  <c r="J59" i="18"/>
  <c r="I59" i="18"/>
  <c r="Q59" i="18"/>
  <c r="R11" i="18"/>
  <c r="O11" i="18" s="1"/>
  <c r="L11" i="18"/>
  <c r="H11" i="18"/>
  <c r="I11" i="18"/>
  <c r="Q11" i="18"/>
  <c r="P11" i="18"/>
  <c r="J11" i="18"/>
  <c r="R15" i="18"/>
  <c r="O15" i="18" s="1"/>
  <c r="L15" i="18"/>
  <c r="H15" i="18"/>
  <c r="Q15" i="18"/>
  <c r="I15" i="18"/>
  <c r="P15" i="18"/>
  <c r="J15" i="18"/>
  <c r="T20" i="18"/>
  <c r="S20" i="18"/>
  <c r="J35" i="18"/>
  <c r="H35" i="18"/>
  <c r="L35" i="18"/>
  <c r="I35" i="18"/>
  <c r="P58" i="18"/>
  <c r="J58" i="18"/>
  <c r="R58" i="18"/>
  <c r="O58" i="18" s="1"/>
  <c r="L58" i="18"/>
  <c r="H58" i="18"/>
  <c r="I58" i="18"/>
  <c r="Q58" i="18"/>
  <c r="J10" i="18"/>
  <c r="I10" i="18"/>
  <c r="L10" i="18"/>
  <c r="R10" i="18" s="1"/>
  <c r="H10" i="18"/>
  <c r="P14" i="18"/>
  <c r="J14" i="18"/>
  <c r="I14" i="18"/>
  <c r="Q14" i="18"/>
  <c r="R14" i="18"/>
  <c r="O14" i="18" s="1"/>
  <c r="L14" i="18"/>
  <c r="H14" i="18"/>
  <c r="T26" i="18"/>
  <c r="S26" i="18"/>
  <c r="R57" i="18"/>
  <c r="O57" i="18" s="1"/>
  <c r="L57" i="18"/>
  <c r="H57" i="18"/>
  <c r="P57" i="18"/>
  <c r="J57" i="18"/>
  <c r="Q57" i="18"/>
  <c r="I57" i="18"/>
  <c r="R63" i="18"/>
  <c r="O63" i="18" s="1"/>
  <c r="L63" i="18"/>
  <c r="H63" i="18"/>
  <c r="Q63" i="18"/>
  <c r="P63" i="18"/>
  <c r="J63" i="18"/>
  <c r="J84" i="18"/>
  <c r="I84" i="18"/>
  <c r="L84" i="18"/>
  <c r="P84" i="18" s="1"/>
  <c r="Q84" i="18" s="1"/>
  <c r="H84" i="18"/>
  <c r="T88" i="18"/>
  <c r="S88" i="18"/>
  <c r="T19" i="18"/>
  <c r="T22" i="18"/>
  <c r="L26" i="18"/>
  <c r="J34" i="18"/>
  <c r="R38" i="18"/>
  <c r="O38" i="18" s="1"/>
  <c r="L38" i="18"/>
  <c r="H38" i="18"/>
  <c r="P38" i="18"/>
  <c r="J38" i="18"/>
  <c r="P39" i="18"/>
  <c r="J39" i="18"/>
  <c r="R39" i="18"/>
  <c r="O39" i="18" s="1"/>
  <c r="L39" i="18"/>
  <c r="H39" i="18"/>
  <c r="T44" i="18"/>
  <c r="S45" i="18"/>
  <c r="T50" i="18"/>
  <c r="S51" i="18"/>
  <c r="R61" i="18"/>
  <c r="O61" i="18" s="1"/>
  <c r="L61" i="18"/>
  <c r="H61" i="18"/>
  <c r="Q61" i="18"/>
  <c r="P61" i="18"/>
  <c r="J61" i="18"/>
  <c r="I63" i="18"/>
  <c r="T64" i="18"/>
  <c r="S64" i="18"/>
  <c r="S68" i="18"/>
  <c r="T68" i="18"/>
  <c r="S91" i="18"/>
  <c r="T96" i="18"/>
  <c r="S96" i="18"/>
  <c r="I97" i="18"/>
  <c r="R97" i="18"/>
  <c r="O97" i="18" s="1"/>
  <c r="L97" i="18"/>
  <c r="H97" i="18"/>
  <c r="J97" i="18"/>
  <c r="Q97" i="18"/>
  <c r="P97" i="18"/>
  <c r="J105" i="18"/>
  <c r="I105" i="18"/>
  <c r="H105" i="18"/>
  <c r="L105" i="18"/>
  <c r="T107" i="18"/>
  <c r="S107" i="18"/>
  <c r="P109" i="18"/>
  <c r="J109" i="18"/>
  <c r="I109" i="18"/>
  <c r="L109" i="18"/>
  <c r="R109" i="18"/>
  <c r="O109" i="18" s="1"/>
  <c r="H109" i="18"/>
  <c r="R110" i="18"/>
  <c r="O110" i="18" s="1"/>
  <c r="L110" i="18"/>
  <c r="H110" i="18"/>
  <c r="Q110" i="18"/>
  <c r="J110" i="18"/>
  <c r="I110" i="18"/>
  <c r="Q121" i="18"/>
  <c r="P121" i="18"/>
  <c r="J121" i="18"/>
  <c r="L121" i="18"/>
  <c r="I121" i="18"/>
  <c r="R121" i="18"/>
  <c r="O121" i="18" s="1"/>
  <c r="H121" i="18"/>
  <c r="L36" i="18"/>
  <c r="R36" i="18" s="1"/>
  <c r="H36" i="18"/>
  <c r="P62" i="18"/>
  <c r="J62" i="18"/>
  <c r="I62" i="18"/>
  <c r="R62" i="18"/>
  <c r="O62" i="18" s="1"/>
  <c r="L62" i="18"/>
  <c r="H62" i="18"/>
  <c r="P86" i="18"/>
  <c r="J86" i="18"/>
  <c r="I86" i="18"/>
  <c r="R86" i="18"/>
  <c r="O86" i="18" s="1"/>
  <c r="H86" i="18"/>
  <c r="Q86" i="18"/>
  <c r="T115" i="18"/>
  <c r="S115" i="18"/>
  <c r="S17" i="18"/>
  <c r="S21" i="18"/>
  <c r="S24" i="18"/>
  <c r="S27" i="18"/>
  <c r="I28" i="18"/>
  <c r="L34" i="18"/>
  <c r="H34" i="18"/>
  <c r="P34" i="18" s="1"/>
  <c r="Q34" i="18" s="1"/>
  <c r="I36" i="18"/>
  <c r="S43" i="18"/>
  <c r="Q49" i="18"/>
  <c r="I49" i="18"/>
  <c r="P49" i="18"/>
  <c r="T71" i="18"/>
  <c r="S71" i="18"/>
  <c r="S118" i="18"/>
  <c r="S120" i="18"/>
  <c r="T120" i="18"/>
  <c r="R28" i="18"/>
  <c r="O28" i="18" s="1"/>
  <c r="L28" i="18"/>
  <c r="H28" i="18"/>
  <c r="S47" i="18"/>
  <c r="S72" i="18"/>
  <c r="T72" i="18"/>
  <c r="L85" i="18"/>
  <c r="H85" i="18"/>
  <c r="P82" i="18" s="1"/>
  <c r="Q82" i="18" s="1"/>
  <c r="J85" i="18"/>
  <c r="I85" i="18"/>
  <c r="I26" i="18"/>
  <c r="P26" i="18"/>
  <c r="J28" i="18"/>
  <c r="Q28" i="18"/>
  <c r="J36" i="18"/>
  <c r="Q38" i="18"/>
  <c r="Q39" i="18"/>
  <c r="T40" i="18"/>
  <c r="S41" i="18"/>
  <c r="T48" i="18"/>
  <c r="H49" i="18"/>
  <c r="R49" i="18"/>
  <c r="O49" i="18" s="1"/>
  <c r="I50" i="18"/>
  <c r="Q50" i="18"/>
  <c r="P50" i="18"/>
  <c r="T66" i="18"/>
  <c r="S67" i="18"/>
  <c r="Q73" i="18"/>
  <c r="P73" i="18"/>
  <c r="J73" i="18"/>
  <c r="L73" i="18"/>
  <c r="I73" i="18"/>
  <c r="R73" i="18"/>
  <c r="O73" i="18" s="1"/>
  <c r="H73" i="18"/>
  <c r="I74" i="18"/>
  <c r="R74" i="18"/>
  <c r="O74" i="18" s="1"/>
  <c r="L74" i="18"/>
  <c r="H74" i="18"/>
  <c r="J74" i="18"/>
  <c r="Q74" i="18"/>
  <c r="P76" i="18"/>
  <c r="J76" i="18"/>
  <c r="I76" i="18"/>
  <c r="R76" i="18"/>
  <c r="O76" i="18" s="1"/>
  <c r="H76" i="18"/>
  <c r="Q76" i="18"/>
  <c r="L76" i="18"/>
  <c r="T92" i="18"/>
  <c r="S92" i="18"/>
  <c r="S112" i="18"/>
  <c r="T112" i="18"/>
  <c r="P124" i="18"/>
  <c r="J124" i="18"/>
  <c r="I124" i="18"/>
  <c r="R124" i="18"/>
  <c r="O124" i="18" s="1"/>
  <c r="H124" i="18"/>
  <c r="Q124" i="18"/>
  <c r="L124" i="18"/>
  <c r="J82" i="18"/>
  <c r="I82" i="18"/>
  <c r="R87" i="18"/>
  <c r="O87" i="18" s="1"/>
  <c r="L87" i="18"/>
  <c r="H87" i="18"/>
  <c r="Q87" i="18"/>
  <c r="P87" i="18"/>
  <c r="T89" i="18"/>
  <c r="S89" i="18"/>
  <c r="R100" i="18"/>
  <c r="O100" i="18" s="1"/>
  <c r="L100" i="18"/>
  <c r="H100" i="18"/>
  <c r="Q100" i="18"/>
  <c r="P100" i="18"/>
  <c r="P107" i="18"/>
  <c r="J107" i="18"/>
  <c r="I107" i="18"/>
  <c r="S65" i="18"/>
  <c r="S70" i="18"/>
  <c r="S75" i="18"/>
  <c r="L81" i="18"/>
  <c r="R81" i="18" s="1"/>
  <c r="H81" i="18"/>
  <c r="S95" i="18"/>
  <c r="Q98" i="18"/>
  <c r="P98" i="18"/>
  <c r="J98" i="18"/>
  <c r="T99" i="18"/>
  <c r="S99" i="18"/>
  <c r="L106" i="18"/>
  <c r="R106" i="18" s="1"/>
  <c r="H106" i="18"/>
  <c r="S114" i="18"/>
  <c r="T119" i="18"/>
  <c r="S119" i="18"/>
  <c r="S123" i="18"/>
  <c r="I81" i="18"/>
  <c r="L83" i="18"/>
  <c r="R83" i="18" s="1"/>
  <c r="H83" i="18"/>
  <c r="J87" i="18"/>
  <c r="T93" i="18"/>
  <c r="S93" i="18"/>
  <c r="H98" i="18"/>
  <c r="R98" i="18"/>
  <c r="O98" i="18" s="1"/>
  <c r="J100" i="18"/>
  <c r="I106" i="18"/>
  <c r="Q107" i="18"/>
  <c r="R108" i="18"/>
  <c r="O108" i="18" s="1"/>
  <c r="L108" i="18"/>
  <c r="H108" i="18"/>
  <c r="Q108" i="18"/>
  <c r="P108" i="18"/>
  <c r="P111" i="18"/>
  <c r="J111" i="18"/>
  <c r="I111" i="18"/>
  <c r="T116" i="18"/>
  <c r="I122" i="18"/>
  <c r="R122" i="18"/>
  <c r="O122" i="18" s="1"/>
  <c r="L122" i="18"/>
  <c r="H122" i="18"/>
  <c r="I28" i="17"/>
  <c r="R28" i="17"/>
  <c r="O28" i="17" s="1"/>
  <c r="L28" i="17"/>
  <c r="H28" i="17"/>
  <c r="P28" i="17"/>
  <c r="Q28" i="17"/>
  <c r="J28" i="17"/>
  <c r="T27" i="17"/>
  <c r="S27" i="17"/>
  <c r="P63" i="17"/>
  <c r="J63" i="17"/>
  <c r="I63" i="17"/>
  <c r="R63" i="17"/>
  <c r="O63" i="17" s="1"/>
  <c r="L63" i="17"/>
  <c r="H63" i="17"/>
  <c r="Q63" i="17"/>
  <c r="L11" i="17"/>
  <c r="R11" i="17" s="1"/>
  <c r="H11" i="17"/>
  <c r="J11" i="17"/>
  <c r="I11" i="17"/>
  <c r="R15" i="17"/>
  <c r="O15" i="17" s="1"/>
  <c r="L15" i="17"/>
  <c r="H15" i="17"/>
  <c r="Q15" i="17"/>
  <c r="J15" i="17"/>
  <c r="P15" i="17"/>
  <c r="I15" i="17"/>
  <c r="T21" i="17"/>
  <c r="S21" i="17"/>
  <c r="I34" i="17"/>
  <c r="R34" i="17"/>
  <c r="O34" i="17" s="1"/>
  <c r="L34" i="17"/>
  <c r="H34" i="17"/>
  <c r="J34" i="17"/>
  <c r="Q34" i="17"/>
  <c r="P34" i="17"/>
  <c r="T17" i="17"/>
  <c r="S17" i="17"/>
  <c r="T39" i="17"/>
  <c r="S39" i="17"/>
  <c r="T47" i="17"/>
  <c r="S47" i="17"/>
  <c r="P50" i="17"/>
  <c r="J50" i="17"/>
  <c r="I50" i="17"/>
  <c r="R50" i="17"/>
  <c r="O50" i="17" s="1"/>
  <c r="H50" i="17"/>
  <c r="L50" i="17"/>
  <c r="Q50" i="17"/>
  <c r="J33" i="17"/>
  <c r="S43" i="17"/>
  <c r="P61" i="17"/>
  <c r="J61" i="17"/>
  <c r="I61" i="17"/>
  <c r="R61" i="17"/>
  <c r="O61" i="17" s="1"/>
  <c r="L61" i="17"/>
  <c r="H61" i="17"/>
  <c r="P73" i="17"/>
  <c r="J73" i="17"/>
  <c r="I73" i="17"/>
  <c r="R73" i="17"/>
  <c r="O73" i="17" s="1"/>
  <c r="H73" i="17"/>
  <c r="Q73" i="17"/>
  <c r="L73" i="17"/>
  <c r="T114" i="17"/>
  <c r="S114" i="17"/>
  <c r="L9" i="17"/>
  <c r="H9" i="17"/>
  <c r="P10" i="17" s="1"/>
  <c r="Q10" i="17" s="1"/>
  <c r="R13" i="17"/>
  <c r="O13" i="17" s="1"/>
  <c r="L13" i="17"/>
  <c r="H13" i="17"/>
  <c r="L14" i="17"/>
  <c r="T16" i="17"/>
  <c r="T20" i="17"/>
  <c r="P25" i="17"/>
  <c r="J25" i="17"/>
  <c r="I25" i="17"/>
  <c r="H33" i="17"/>
  <c r="Q35" i="17"/>
  <c r="P35" i="17"/>
  <c r="J35" i="17"/>
  <c r="P36" i="17"/>
  <c r="I38" i="17"/>
  <c r="R38" i="17"/>
  <c r="O38" i="17" s="1"/>
  <c r="L38" i="17"/>
  <c r="H38" i="17"/>
  <c r="T48" i="17"/>
  <c r="S48" i="17"/>
  <c r="I49" i="17"/>
  <c r="Q52" i="17"/>
  <c r="P52" i="17"/>
  <c r="J52" i="17"/>
  <c r="I59" i="17"/>
  <c r="R59" i="17"/>
  <c r="O59" i="17" s="1"/>
  <c r="L59" i="17"/>
  <c r="H59" i="17"/>
  <c r="Q61" i="17"/>
  <c r="I76" i="17"/>
  <c r="R76" i="17"/>
  <c r="O76" i="17" s="1"/>
  <c r="L76" i="17"/>
  <c r="H76" i="17"/>
  <c r="Q76" i="17"/>
  <c r="P76" i="17"/>
  <c r="P86" i="17"/>
  <c r="J86" i="17"/>
  <c r="I86" i="17"/>
  <c r="R86" i="17"/>
  <c r="O86" i="17" s="1"/>
  <c r="L86" i="17"/>
  <c r="H86" i="17"/>
  <c r="Q86" i="17"/>
  <c r="T92" i="17"/>
  <c r="S92" i="17"/>
  <c r="S95" i="17"/>
  <c r="R106" i="17"/>
  <c r="O106" i="17" s="1"/>
  <c r="L106" i="17"/>
  <c r="H106" i="17"/>
  <c r="Q106" i="17"/>
  <c r="P106" i="17"/>
  <c r="J106" i="17"/>
  <c r="I106" i="17"/>
  <c r="J10" i="17"/>
  <c r="R9" i="17" s="1"/>
  <c r="T25" i="17"/>
  <c r="S25" i="17"/>
  <c r="I57" i="17"/>
  <c r="R57" i="17"/>
  <c r="O57" i="17" s="1"/>
  <c r="L57" i="17"/>
  <c r="H57" i="17"/>
  <c r="H10" i="17"/>
  <c r="P12" i="17"/>
  <c r="J12" i="17"/>
  <c r="R12" i="17"/>
  <c r="O12" i="17" s="1"/>
  <c r="L25" i="17"/>
  <c r="I33" i="17"/>
  <c r="H35" i="17"/>
  <c r="R35" i="17"/>
  <c r="O35" i="17" s="1"/>
  <c r="Q37" i="17"/>
  <c r="P37" i="17"/>
  <c r="J37" i="17"/>
  <c r="P38" i="17"/>
  <c r="T44" i="17"/>
  <c r="S44" i="17"/>
  <c r="S46" i="17"/>
  <c r="H52" i="17"/>
  <c r="R52" i="17"/>
  <c r="O52" i="17" s="1"/>
  <c r="Q57" i="17"/>
  <c r="Q58" i="17"/>
  <c r="P58" i="17"/>
  <c r="J58" i="17"/>
  <c r="P59" i="17"/>
  <c r="T66" i="17"/>
  <c r="S66" i="17"/>
  <c r="S69" i="17"/>
  <c r="S75" i="17"/>
  <c r="J76" i="17"/>
  <c r="P105" i="17"/>
  <c r="J105" i="17"/>
  <c r="I105" i="17"/>
  <c r="R105" i="17"/>
  <c r="O105" i="17" s="1"/>
  <c r="L105" i="17"/>
  <c r="H105" i="17"/>
  <c r="Q105" i="17"/>
  <c r="R10" i="17"/>
  <c r="P14" i="17"/>
  <c r="J14" i="17"/>
  <c r="R14" i="17"/>
  <c r="O14" i="17" s="1"/>
  <c r="T19" i="17"/>
  <c r="I36" i="17"/>
  <c r="R36" i="17"/>
  <c r="O36" i="17" s="1"/>
  <c r="L36" i="17"/>
  <c r="H36" i="17"/>
  <c r="R49" i="17"/>
  <c r="O49" i="17" s="1"/>
  <c r="L49" i="17"/>
  <c r="H49" i="17"/>
  <c r="Q49" i="17"/>
  <c r="P49" i="17"/>
  <c r="R62" i="17"/>
  <c r="O62" i="17" s="1"/>
  <c r="L62" i="17"/>
  <c r="H62" i="17"/>
  <c r="Q62" i="17"/>
  <c r="P62" i="17"/>
  <c r="J62" i="17"/>
  <c r="S65" i="17"/>
  <c r="T98" i="17"/>
  <c r="S98" i="17"/>
  <c r="I9" i="17"/>
  <c r="I10" i="17"/>
  <c r="L12" i="17"/>
  <c r="I13" i="17"/>
  <c r="P13" i="17"/>
  <c r="I14" i="17"/>
  <c r="Q14" i="17"/>
  <c r="T22" i="17"/>
  <c r="S22" i="17"/>
  <c r="Q25" i="17"/>
  <c r="R26" i="17"/>
  <c r="O26" i="17" s="1"/>
  <c r="L26" i="17"/>
  <c r="H26" i="17"/>
  <c r="Q26" i="17"/>
  <c r="P26" i="17"/>
  <c r="L33" i="17"/>
  <c r="I35" i="17"/>
  <c r="J36" i="17"/>
  <c r="H37" i="17"/>
  <c r="R37" i="17"/>
  <c r="O37" i="17" s="1"/>
  <c r="Q38" i="17"/>
  <c r="Q39" i="17"/>
  <c r="P39" i="17"/>
  <c r="J39" i="17"/>
  <c r="T40" i="17"/>
  <c r="S40" i="17"/>
  <c r="I52" i="17"/>
  <c r="J57" i="17"/>
  <c r="H58" i="17"/>
  <c r="R58" i="17"/>
  <c r="O58" i="17" s="1"/>
  <c r="Q59" i="17"/>
  <c r="R60" i="17"/>
  <c r="O60" i="17" s="1"/>
  <c r="Q60" i="17"/>
  <c r="P60" i="17"/>
  <c r="J60" i="17"/>
  <c r="I82" i="17"/>
  <c r="R82" i="17"/>
  <c r="L82" i="17"/>
  <c r="H82" i="17"/>
  <c r="P81" i="17" s="1"/>
  <c r="Q81" i="17" s="1"/>
  <c r="P82" i="17"/>
  <c r="Q82" i="17" s="1"/>
  <c r="J82" i="17"/>
  <c r="Q83" i="17"/>
  <c r="P83" i="17"/>
  <c r="J83" i="17"/>
  <c r="L83" i="17"/>
  <c r="I83" i="17"/>
  <c r="R83" i="17"/>
  <c r="O83" i="17" s="1"/>
  <c r="H83" i="17"/>
  <c r="P111" i="17"/>
  <c r="J111" i="17"/>
  <c r="I111" i="17"/>
  <c r="R111" i="17"/>
  <c r="O111" i="17" s="1"/>
  <c r="L111" i="17"/>
  <c r="H111" i="17"/>
  <c r="Q111" i="17"/>
  <c r="T118" i="17"/>
  <c r="S118" i="17"/>
  <c r="T121" i="17"/>
  <c r="S121" i="17"/>
  <c r="I81" i="17"/>
  <c r="R87" i="17"/>
  <c r="O87" i="17" s="1"/>
  <c r="L87" i="17"/>
  <c r="H87" i="17"/>
  <c r="Q87" i="17"/>
  <c r="P87" i="17"/>
  <c r="J87" i="17"/>
  <c r="I97" i="17"/>
  <c r="R97" i="17"/>
  <c r="O97" i="17" s="1"/>
  <c r="L97" i="17"/>
  <c r="H97" i="17"/>
  <c r="Q97" i="17"/>
  <c r="L98" i="17"/>
  <c r="R100" i="17"/>
  <c r="O100" i="17" s="1"/>
  <c r="L100" i="17"/>
  <c r="H100" i="17"/>
  <c r="Q100" i="17"/>
  <c r="P100" i="17"/>
  <c r="J100" i="17"/>
  <c r="Q121" i="17"/>
  <c r="P121" i="17"/>
  <c r="J121" i="17"/>
  <c r="I121" i="17"/>
  <c r="T70" i="17"/>
  <c r="S70" i="17"/>
  <c r="R74" i="17"/>
  <c r="O74" i="17" s="1"/>
  <c r="L74" i="17"/>
  <c r="H74" i="17"/>
  <c r="Q74" i="17"/>
  <c r="P74" i="17"/>
  <c r="P84" i="17"/>
  <c r="J84" i="17"/>
  <c r="I84" i="17"/>
  <c r="R84" i="17"/>
  <c r="O84" i="17" s="1"/>
  <c r="L84" i="17"/>
  <c r="H84" i="17"/>
  <c r="R85" i="17"/>
  <c r="O85" i="17" s="1"/>
  <c r="L85" i="17"/>
  <c r="H85" i="17"/>
  <c r="Q85" i="17"/>
  <c r="P85" i="17"/>
  <c r="J85" i="17"/>
  <c r="T88" i="17"/>
  <c r="S88" i="17"/>
  <c r="S91" i="17"/>
  <c r="T96" i="17"/>
  <c r="S96" i="17"/>
  <c r="P109" i="17"/>
  <c r="J109" i="17"/>
  <c r="I109" i="17"/>
  <c r="R109" i="17"/>
  <c r="O109" i="17" s="1"/>
  <c r="L109" i="17"/>
  <c r="H109" i="17"/>
  <c r="R110" i="17"/>
  <c r="O110" i="17" s="1"/>
  <c r="L110" i="17"/>
  <c r="H110" i="17"/>
  <c r="Q110" i="17"/>
  <c r="P110" i="17"/>
  <c r="J110" i="17"/>
  <c r="S113" i="17"/>
  <c r="T115" i="17"/>
  <c r="S115" i="17"/>
  <c r="S117" i="17"/>
  <c r="T119" i="17"/>
  <c r="S119" i="17"/>
  <c r="S123" i="17"/>
  <c r="P124" i="17"/>
  <c r="J124" i="17"/>
  <c r="I124" i="17"/>
  <c r="R124" i="17"/>
  <c r="O124" i="17" s="1"/>
  <c r="L124" i="17"/>
  <c r="H124" i="17"/>
  <c r="J81" i="17"/>
  <c r="Q98" i="17"/>
  <c r="P98" i="17"/>
  <c r="J98" i="17"/>
  <c r="I98" i="17"/>
  <c r="P107" i="17"/>
  <c r="J107" i="17"/>
  <c r="I107" i="17"/>
  <c r="R107" i="17"/>
  <c r="O107" i="17" s="1"/>
  <c r="L107" i="17"/>
  <c r="H107" i="17"/>
  <c r="R108" i="17"/>
  <c r="O108" i="17" s="1"/>
  <c r="L108" i="17"/>
  <c r="H108" i="17"/>
  <c r="Q108" i="17"/>
  <c r="P108" i="17"/>
  <c r="J108" i="17"/>
  <c r="I122" i="17"/>
  <c r="R122" i="17"/>
  <c r="O122" i="17" s="1"/>
  <c r="L122" i="17"/>
  <c r="H122" i="17"/>
  <c r="Q122" i="17"/>
  <c r="I106" i="16"/>
  <c r="T116" i="16"/>
  <c r="T112" i="16"/>
  <c r="T113" i="16"/>
  <c r="T120" i="16"/>
  <c r="T23" i="16"/>
  <c r="S23" i="16"/>
  <c r="T11" i="16"/>
  <c r="S11" i="16"/>
  <c r="P26" i="16"/>
  <c r="J26" i="16"/>
  <c r="I26" i="16"/>
  <c r="R26" i="16"/>
  <c r="O26" i="16" s="1"/>
  <c r="L26" i="16"/>
  <c r="Q26" i="16"/>
  <c r="H26" i="16"/>
  <c r="I14" i="16"/>
  <c r="R14" i="16"/>
  <c r="O14" i="16" s="1"/>
  <c r="L14" i="16"/>
  <c r="H14" i="16"/>
  <c r="P14" i="16"/>
  <c r="J14" i="16"/>
  <c r="Q14" i="16"/>
  <c r="T13" i="16"/>
  <c r="S13" i="16"/>
  <c r="T16" i="16"/>
  <c r="S16" i="16"/>
  <c r="T24" i="16"/>
  <c r="S24" i="16"/>
  <c r="T28" i="16"/>
  <c r="S28" i="16"/>
  <c r="T36" i="16"/>
  <c r="S36" i="16"/>
  <c r="P38" i="16"/>
  <c r="J38" i="16"/>
  <c r="R38" i="16"/>
  <c r="O38" i="16" s="1"/>
  <c r="Q38" i="16"/>
  <c r="I38" i="16"/>
  <c r="H38" i="16"/>
  <c r="T71" i="16"/>
  <c r="S71" i="16"/>
  <c r="S75" i="16"/>
  <c r="J9" i="16"/>
  <c r="R9" i="16" s="1"/>
  <c r="I12" i="16"/>
  <c r="R12" i="16"/>
  <c r="O12" i="16" s="1"/>
  <c r="L12" i="16"/>
  <c r="H12" i="16"/>
  <c r="R15" i="16"/>
  <c r="O15" i="16" s="1"/>
  <c r="S22" i="16"/>
  <c r="Q28" i="16"/>
  <c r="P28" i="16"/>
  <c r="J28" i="16"/>
  <c r="I28" i="16"/>
  <c r="I34" i="16"/>
  <c r="J34" i="16"/>
  <c r="Q36" i="16"/>
  <c r="P36" i="16"/>
  <c r="I36" i="16"/>
  <c r="J36" i="16"/>
  <c r="L38" i="16"/>
  <c r="T40" i="16"/>
  <c r="S41" i="16"/>
  <c r="T45" i="16"/>
  <c r="S45" i="16"/>
  <c r="R52" i="16"/>
  <c r="O52" i="16" s="1"/>
  <c r="L52" i="16"/>
  <c r="H52" i="16"/>
  <c r="J52" i="16"/>
  <c r="Q52" i="16"/>
  <c r="P52" i="16"/>
  <c r="I52" i="16"/>
  <c r="P59" i="16"/>
  <c r="J59" i="16"/>
  <c r="Q59" i="16"/>
  <c r="I59" i="16"/>
  <c r="H59" i="16"/>
  <c r="L59" i="16"/>
  <c r="R60" i="16"/>
  <c r="O60" i="16" s="1"/>
  <c r="L60" i="16"/>
  <c r="H60" i="16"/>
  <c r="Q60" i="16"/>
  <c r="J60" i="16"/>
  <c r="I60" i="16"/>
  <c r="P60" i="16"/>
  <c r="P63" i="16"/>
  <c r="J63" i="16"/>
  <c r="Q63" i="16"/>
  <c r="I63" i="16"/>
  <c r="H63" i="16"/>
  <c r="L63" i="16"/>
  <c r="S66" i="16"/>
  <c r="S68" i="16"/>
  <c r="T68" i="16"/>
  <c r="P84" i="16"/>
  <c r="J84" i="16"/>
  <c r="I84" i="16"/>
  <c r="R84" i="16"/>
  <c r="O84" i="16" s="1"/>
  <c r="H84" i="16"/>
  <c r="L84" i="16"/>
  <c r="H9" i="16"/>
  <c r="P9" i="16" s="1"/>
  <c r="Q9" i="16" s="1"/>
  <c r="Q11" i="16"/>
  <c r="P11" i="16"/>
  <c r="J11" i="16"/>
  <c r="P12" i="16"/>
  <c r="T20" i="16"/>
  <c r="S20" i="16"/>
  <c r="T27" i="16"/>
  <c r="H28" i="16"/>
  <c r="H34" i="16"/>
  <c r="H36" i="16"/>
  <c r="T48" i="16"/>
  <c r="S48" i="16"/>
  <c r="I49" i="16"/>
  <c r="Q49" i="16"/>
  <c r="J49" i="16"/>
  <c r="P49" i="16"/>
  <c r="H49" i="16"/>
  <c r="L49" i="16"/>
  <c r="Q50" i="16"/>
  <c r="R50" i="16"/>
  <c r="O50" i="16" s="1"/>
  <c r="J50" i="16"/>
  <c r="P50" i="16"/>
  <c r="I50" i="16"/>
  <c r="H50" i="16"/>
  <c r="T51" i="16"/>
  <c r="S51" i="16"/>
  <c r="R59" i="16"/>
  <c r="O59" i="16" s="1"/>
  <c r="R63" i="16"/>
  <c r="O63" i="16" s="1"/>
  <c r="T70" i="16"/>
  <c r="S70" i="16"/>
  <c r="Q84" i="16"/>
  <c r="I10" i="16"/>
  <c r="L10" i="16"/>
  <c r="R10" i="16" s="1"/>
  <c r="H10" i="16"/>
  <c r="Q15" i="16"/>
  <c r="P15" i="16"/>
  <c r="J15" i="16"/>
  <c r="S19" i="16"/>
  <c r="R37" i="16"/>
  <c r="O37" i="16" s="1"/>
  <c r="L37" i="16"/>
  <c r="H37" i="16"/>
  <c r="Q37" i="16"/>
  <c r="J37" i="16"/>
  <c r="P37" i="16"/>
  <c r="I37" i="16"/>
  <c r="S47" i="16"/>
  <c r="T76" i="16"/>
  <c r="S76" i="16"/>
  <c r="H15" i="16"/>
  <c r="T21" i="16"/>
  <c r="I9" i="16"/>
  <c r="J10" i="16"/>
  <c r="Q12" i="16"/>
  <c r="Q13" i="16"/>
  <c r="P13" i="16"/>
  <c r="J13" i="16"/>
  <c r="L15" i="16"/>
  <c r="R25" i="16"/>
  <c r="O25" i="16" s="1"/>
  <c r="L25" i="16"/>
  <c r="H25" i="16"/>
  <c r="Q25" i="16"/>
  <c r="P25" i="16"/>
  <c r="L28" i="16"/>
  <c r="I33" i="16"/>
  <c r="L33" i="16"/>
  <c r="P33" i="16" s="1"/>
  <c r="Q33" i="16" s="1"/>
  <c r="H33" i="16"/>
  <c r="L34" i="16"/>
  <c r="R34" i="16" s="1"/>
  <c r="I35" i="16"/>
  <c r="L35" i="16"/>
  <c r="Q35" i="16"/>
  <c r="R35" i="16"/>
  <c r="O35" i="16" s="1"/>
  <c r="H35" i="16"/>
  <c r="L36" i="16"/>
  <c r="S44" i="16"/>
  <c r="S49" i="16"/>
  <c r="T49" i="16"/>
  <c r="P76" i="16"/>
  <c r="J76" i="16"/>
  <c r="I76" i="16"/>
  <c r="L76" i="16"/>
  <c r="Q76" i="16"/>
  <c r="H76" i="16"/>
  <c r="P86" i="16"/>
  <c r="J86" i="16"/>
  <c r="I86" i="16"/>
  <c r="Q86" i="16"/>
  <c r="H86" i="16"/>
  <c r="L86" i="16"/>
  <c r="R86" i="16"/>
  <c r="O86" i="16" s="1"/>
  <c r="J105" i="16"/>
  <c r="I105" i="16"/>
  <c r="L105" i="16"/>
  <c r="H105" i="16"/>
  <c r="R110" i="16"/>
  <c r="O110" i="16" s="1"/>
  <c r="L110" i="16"/>
  <c r="H110" i="16"/>
  <c r="Q110" i="16"/>
  <c r="J110" i="16"/>
  <c r="I110" i="16"/>
  <c r="P110" i="16"/>
  <c r="T119" i="16"/>
  <c r="S119" i="16"/>
  <c r="R58" i="16"/>
  <c r="O58" i="16" s="1"/>
  <c r="L58" i="16"/>
  <c r="H58" i="16"/>
  <c r="S69" i="16"/>
  <c r="Q73" i="16"/>
  <c r="P73" i="16"/>
  <c r="J73" i="16"/>
  <c r="R73" i="16"/>
  <c r="O73" i="16" s="1"/>
  <c r="H73" i="16"/>
  <c r="T92" i="16"/>
  <c r="S92" i="16"/>
  <c r="R62" i="16"/>
  <c r="O62" i="16" s="1"/>
  <c r="L62" i="16"/>
  <c r="H62" i="16"/>
  <c r="I122" i="16"/>
  <c r="R122" i="16"/>
  <c r="O122" i="16" s="1"/>
  <c r="L122" i="16"/>
  <c r="H122" i="16"/>
  <c r="J122" i="16"/>
  <c r="P61" i="16"/>
  <c r="J61" i="16"/>
  <c r="R61" i="16"/>
  <c r="O61" i="16" s="1"/>
  <c r="T67" i="16"/>
  <c r="S67" i="16"/>
  <c r="I73" i="16"/>
  <c r="L83" i="16"/>
  <c r="P83" i="16" s="1"/>
  <c r="Q83" i="16" s="1"/>
  <c r="H83" i="16"/>
  <c r="J83" i="16"/>
  <c r="R108" i="16"/>
  <c r="O108" i="16" s="1"/>
  <c r="L108" i="16"/>
  <c r="H108" i="16"/>
  <c r="Q108" i="16"/>
  <c r="J108" i="16"/>
  <c r="R39" i="16"/>
  <c r="O39" i="16" s="1"/>
  <c r="L39" i="16"/>
  <c r="H39" i="16"/>
  <c r="P57" i="16"/>
  <c r="J57" i="16"/>
  <c r="R57" i="16"/>
  <c r="O57" i="16" s="1"/>
  <c r="S72" i="16"/>
  <c r="T72" i="16"/>
  <c r="I74" i="16"/>
  <c r="R74" i="16"/>
  <c r="O74" i="16" s="1"/>
  <c r="L74" i="16"/>
  <c r="H74" i="16"/>
  <c r="Q74" i="16"/>
  <c r="S88" i="16"/>
  <c r="I97" i="16"/>
  <c r="R97" i="16"/>
  <c r="O97" i="16" s="1"/>
  <c r="L97" i="16"/>
  <c r="H97" i="16"/>
  <c r="Q97" i="16"/>
  <c r="P97" i="16"/>
  <c r="T107" i="16"/>
  <c r="S107" i="16"/>
  <c r="I108" i="16"/>
  <c r="P111" i="16"/>
  <c r="J111" i="16"/>
  <c r="I111" i="16"/>
  <c r="R111" i="16"/>
  <c r="O111" i="16" s="1"/>
  <c r="H111" i="16"/>
  <c r="Q111" i="16"/>
  <c r="T118" i="16"/>
  <c r="S118" i="16"/>
  <c r="P122" i="16"/>
  <c r="P124" i="16"/>
  <c r="J124" i="16"/>
  <c r="I124" i="16"/>
  <c r="R124" i="16"/>
  <c r="O124" i="16" s="1"/>
  <c r="H124" i="16"/>
  <c r="Q124" i="16"/>
  <c r="T42" i="16"/>
  <c r="L57" i="16"/>
  <c r="I58" i="16"/>
  <c r="P58" i="16"/>
  <c r="L61" i="16"/>
  <c r="I62" i="16"/>
  <c r="P62" i="16"/>
  <c r="L73" i="16"/>
  <c r="P74" i="16"/>
  <c r="L81" i="16"/>
  <c r="H81" i="16"/>
  <c r="P82" i="16"/>
  <c r="Q82" i="16" s="1"/>
  <c r="J82" i="16"/>
  <c r="R82" i="16" s="1"/>
  <c r="I82" i="16"/>
  <c r="I83" i="16"/>
  <c r="R85" i="16"/>
  <c r="O85" i="16" s="1"/>
  <c r="L85" i="16"/>
  <c r="H85" i="16"/>
  <c r="Q85" i="16"/>
  <c r="I85" i="16"/>
  <c r="T90" i="16"/>
  <c r="S91" i="16"/>
  <c r="T93" i="16"/>
  <c r="S93" i="16"/>
  <c r="S98" i="16"/>
  <c r="P107" i="16"/>
  <c r="J107" i="16"/>
  <c r="I107" i="16"/>
  <c r="L107" i="16"/>
  <c r="P108" i="16"/>
  <c r="P109" i="16"/>
  <c r="J109" i="16"/>
  <c r="I109" i="16"/>
  <c r="R109" i="16"/>
  <c r="O109" i="16" s="1"/>
  <c r="H109" i="16"/>
  <c r="L111" i="16"/>
  <c r="S114" i="16"/>
  <c r="Q121" i="16"/>
  <c r="P121" i="16"/>
  <c r="J121" i="16"/>
  <c r="L121" i="16"/>
  <c r="I121" i="16"/>
  <c r="Q122" i="16"/>
  <c r="L124" i="16"/>
  <c r="T64" i="16"/>
  <c r="R87" i="16"/>
  <c r="O87" i="16" s="1"/>
  <c r="L87" i="16"/>
  <c r="H87" i="16"/>
  <c r="Q87" i="16"/>
  <c r="P87" i="16"/>
  <c r="T89" i="16"/>
  <c r="S89" i="16"/>
  <c r="R100" i="16"/>
  <c r="O100" i="16" s="1"/>
  <c r="L100" i="16"/>
  <c r="H100" i="16"/>
  <c r="Q100" i="16"/>
  <c r="P100" i="16"/>
  <c r="T115" i="16"/>
  <c r="S115" i="16"/>
  <c r="S117" i="16"/>
  <c r="S123" i="16"/>
  <c r="T94" i="16"/>
  <c r="Q98" i="16"/>
  <c r="P98" i="16"/>
  <c r="J98" i="16"/>
  <c r="T99" i="16"/>
  <c r="S99" i="16"/>
  <c r="I100" i="16"/>
  <c r="L106" i="16"/>
  <c r="R106" i="16" s="1"/>
  <c r="H106" i="16"/>
  <c r="P106" i="16" s="1"/>
  <c r="Q106" i="16" s="1"/>
  <c r="J61" i="9"/>
  <c r="L61" i="9"/>
  <c r="H63" i="9"/>
  <c r="L57" i="9"/>
  <c r="I63" i="9"/>
  <c r="T70" i="9"/>
  <c r="I12" i="9"/>
  <c r="I107" i="8"/>
  <c r="I36" i="8"/>
  <c r="J13" i="7"/>
  <c r="L13" i="7"/>
  <c r="R13" i="7" s="1"/>
  <c r="Q97" i="7"/>
  <c r="J97" i="7"/>
  <c r="I97" i="7"/>
  <c r="R97" i="7"/>
  <c r="O97" i="7" s="1"/>
  <c r="S97" i="7" s="1"/>
  <c r="H97" i="7"/>
  <c r="P15" i="7"/>
  <c r="L15" i="7"/>
  <c r="H15" i="7"/>
  <c r="R15" i="7"/>
  <c r="O15" i="7" s="1"/>
  <c r="T15" i="7" s="1"/>
  <c r="J15" i="7"/>
  <c r="I15" i="7"/>
  <c r="T51" i="7"/>
  <c r="S51" i="7"/>
  <c r="J9" i="7"/>
  <c r="L9" i="7"/>
  <c r="S45" i="7"/>
  <c r="T45" i="7"/>
  <c r="J57" i="7"/>
  <c r="R61" i="7" s="1"/>
  <c r="L57" i="7"/>
  <c r="Q73" i="7"/>
  <c r="J73" i="7"/>
  <c r="R73" i="7"/>
  <c r="O73" i="7" s="1"/>
  <c r="S73" i="7" s="1"/>
  <c r="I73" i="7"/>
  <c r="H73" i="7"/>
  <c r="L73" i="7"/>
  <c r="Q49" i="7"/>
  <c r="R49" i="7"/>
  <c r="O49" i="7" s="1"/>
  <c r="T49" i="7" s="1"/>
  <c r="I49" i="7"/>
  <c r="L49" i="7"/>
  <c r="H49" i="7"/>
  <c r="J49" i="7"/>
  <c r="D58" i="7"/>
  <c r="T68" i="7"/>
  <c r="S69" i="7"/>
  <c r="I98" i="7"/>
  <c r="J98" i="7"/>
  <c r="T117" i="7"/>
  <c r="S117" i="7"/>
  <c r="I26" i="8"/>
  <c r="J26" i="8"/>
  <c r="S27" i="8"/>
  <c r="D109" i="8"/>
  <c r="Q25" i="9"/>
  <c r="I25" i="9"/>
  <c r="D13" i="7"/>
  <c r="D36" i="7"/>
  <c r="L50" i="7"/>
  <c r="Q121" i="7"/>
  <c r="I121" i="7"/>
  <c r="R121" i="7"/>
  <c r="O121" i="7" s="1"/>
  <c r="T121" i="7" s="1"/>
  <c r="H121" i="7"/>
  <c r="Q73" i="8"/>
  <c r="I73" i="8"/>
  <c r="R73" i="8"/>
  <c r="O73" i="8" s="1"/>
  <c r="S73" i="8" s="1"/>
  <c r="H73" i="8"/>
  <c r="I74" i="8"/>
  <c r="J74" i="8"/>
  <c r="T92" i="8"/>
  <c r="S93" i="8"/>
  <c r="T27" i="9"/>
  <c r="D36" i="9"/>
  <c r="T123" i="9"/>
  <c r="S123" i="9"/>
  <c r="D83" i="9"/>
  <c r="D11" i="9"/>
  <c r="D59" i="8"/>
  <c r="D107" i="7"/>
  <c r="D83" i="8"/>
  <c r="D35" i="8"/>
  <c r="D107" i="9"/>
  <c r="D59" i="9"/>
  <c r="D35" i="9"/>
  <c r="D107" i="8"/>
  <c r="D10" i="7"/>
  <c r="D14" i="7"/>
  <c r="I25" i="7"/>
  <c r="D35" i="7"/>
  <c r="D37" i="7"/>
  <c r="D60" i="7"/>
  <c r="D61" i="7"/>
  <c r="T99" i="7"/>
  <c r="S99" i="7"/>
  <c r="D106" i="7"/>
  <c r="L121" i="7"/>
  <c r="T20" i="8"/>
  <c r="S21" i="8"/>
  <c r="Q49" i="8"/>
  <c r="L49" i="8"/>
  <c r="H49" i="8"/>
  <c r="J49" i="8"/>
  <c r="S68" i="8"/>
  <c r="T68" i="8"/>
  <c r="L73" i="8"/>
  <c r="Q97" i="8"/>
  <c r="H97" i="8"/>
  <c r="T99" i="8"/>
  <c r="S99" i="8"/>
  <c r="Q121" i="8"/>
  <c r="J121" i="8"/>
  <c r="I121" i="8"/>
  <c r="J52" i="9"/>
  <c r="P52" i="9"/>
  <c r="L52" i="9"/>
  <c r="Q73" i="9"/>
  <c r="L73" i="9"/>
  <c r="J73" i="9"/>
  <c r="D82" i="9"/>
  <c r="D37" i="9"/>
  <c r="D34" i="8"/>
  <c r="D109" i="7"/>
  <c r="D106" i="9"/>
  <c r="D58" i="9"/>
  <c r="D34" i="9"/>
  <c r="D106" i="8"/>
  <c r="D85" i="8"/>
  <c r="D37" i="8"/>
  <c r="D82" i="7"/>
  <c r="D109" i="9"/>
  <c r="D61" i="9"/>
  <c r="D82" i="8"/>
  <c r="D13" i="8"/>
  <c r="D10" i="8"/>
  <c r="D85" i="7"/>
  <c r="T69" i="8"/>
  <c r="S69" i="8"/>
  <c r="I84" i="8"/>
  <c r="D13" i="9"/>
  <c r="D108" i="8"/>
  <c r="D12" i="8"/>
  <c r="D84" i="9"/>
  <c r="D12" i="9"/>
  <c r="D60" i="8"/>
  <c r="D108" i="7"/>
  <c r="D84" i="8"/>
  <c r="D36" i="8"/>
  <c r="L61" i="7"/>
  <c r="T75" i="7"/>
  <c r="S75" i="7"/>
  <c r="L76" i="7"/>
  <c r="I122" i="7"/>
  <c r="P122" i="7"/>
  <c r="J122" i="7"/>
  <c r="T45" i="8"/>
  <c r="S45" i="8"/>
  <c r="D61" i="8"/>
  <c r="J9" i="9"/>
  <c r="L9" i="9"/>
  <c r="L25" i="9"/>
  <c r="J37" i="9"/>
  <c r="L37" i="9"/>
  <c r="R37" i="9" s="1"/>
  <c r="T45" i="9"/>
  <c r="S45" i="9"/>
  <c r="D9" i="9"/>
  <c r="D105" i="8"/>
  <c r="D33" i="8"/>
  <c r="D105" i="9"/>
  <c r="D81" i="7"/>
  <c r="D57" i="9"/>
  <c r="D33" i="9"/>
  <c r="D81" i="8"/>
  <c r="D9" i="8"/>
  <c r="D110" i="7"/>
  <c r="D62" i="7"/>
  <c r="D62" i="9"/>
  <c r="D86" i="8"/>
  <c r="D38" i="8"/>
  <c r="D110" i="9"/>
  <c r="D14" i="9"/>
  <c r="D110" i="8"/>
  <c r="D14" i="8"/>
  <c r="D86" i="7"/>
  <c r="J25" i="7"/>
  <c r="D33" i="7"/>
  <c r="D34" i="7"/>
  <c r="J50" i="7"/>
  <c r="D57" i="7"/>
  <c r="D59" i="7"/>
  <c r="D84" i="7"/>
  <c r="T93" i="7"/>
  <c r="S93" i="7"/>
  <c r="D105" i="7"/>
  <c r="T123" i="7"/>
  <c r="S123" i="7"/>
  <c r="J12" i="8"/>
  <c r="I12" i="8"/>
  <c r="Q25" i="8"/>
  <c r="R25" i="8"/>
  <c r="O25" i="8" s="1"/>
  <c r="T25" i="8" s="1"/>
  <c r="H25" i="8"/>
  <c r="J25" i="8"/>
  <c r="S44" i="8"/>
  <c r="T44" i="8"/>
  <c r="I49" i="8"/>
  <c r="T51" i="8"/>
  <c r="S51" i="8"/>
  <c r="D58" i="8"/>
  <c r="T75" i="8"/>
  <c r="S75" i="8"/>
  <c r="L82" i="8"/>
  <c r="H82" i="8"/>
  <c r="R97" i="8"/>
  <c r="O97" i="8" s="1"/>
  <c r="T97" i="8" s="1"/>
  <c r="D10" i="9"/>
  <c r="P15" i="9"/>
  <c r="H15" i="9"/>
  <c r="T21" i="9"/>
  <c r="L33" i="9"/>
  <c r="J36" i="9"/>
  <c r="I36" i="9"/>
  <c r="L36" i="9"/>
  <c r="R36" i="9" s="1"/>
  <c r="D38" i="9"/>
  <c r="S51" i="9"/>
  <c r="I73" i="9"/>
  <c r="D81" i="9"/>
  <c r="Q121" i="9"/>
  <c r="I121" i="9"/>
  <c r="R121" i="9"/>
  <c r="O121" i="9" s="1"/>
  <c r="T121" i="9" s="1"/>
  <c r="H121" i="9"/>
  <c r="I122" i="9"/>
  <c r="J122" i="9"/>
  <c r="L50" i="8"/>
  <c r="L84" i="8"/>
  <c r="R84" i="8" s="1"/>
  <c r="R63" i="9"/>
  <c r="O63" i="9" s="1"/>
  <c r="S63" i="9" s="1"/>
  <c r="K81" i="8"/>
  <c r="J81" i="8" s="1"/>
  <c r="L109" i="8"/>
  <c r="L13" i="9"/>
  <c r="T69" i="9"/>
  <c r="T75" i="9"/>
  <c r="T92" i="9"/>
  <c r="T116" i="9"/>
  <c r="S117" i="9"/>
  <c r="L106" i="9"/>
  <c r="J106" i="9"/>
  <c r="I106" i="9"/>
  <c r="H106" i="9"/>
  <c r="T112" i="9"/>
  <c r="S112" i="9"/>
  <c r="T119" i="9"/>
  <c r="S119" i="9"/>
  <c r="P111" i="9"/>
  <c r="L111" i="9"/>
  <c r="J111" i="9"/>
  <c r="I111" i="9"/>
  <c r="R111" i="9"/>
  <c r="O111" i="9" s="1"/>
  <c r="H111" i="9"/>
  <c r="Q111" i="9"/>
  <c r="T118" i="9"/>
  <c r="S118" i="9"/>
  <c r="T114" i="9"/>
  <c r="S114" i="9"/>
  <c r="T120" i="9"/>
  <c r="S120" i="9"/>
  <c r="L107" i="9"/>
  <c r="J107" i="9"/>
  <c r="I107" i="9"/>
  <c r="H107" i="9"/>
  <c r="L110" i="9"/>
  <c r="P110" i="9" s="1"/>
  <c r="Q110" i="9" s="1"/>
  <c r="J110" i="9"/>
  <c r="I110" i="9"/>
  <c r="H110" i="9"/>
  <c r="L105" i="9"/>
  <c r="J108" i="9"/>
  <c r="L109" i="9"/>
  <c r="L124" i="9"/>
  <c r="J121" i="9"/>
  <c r="L122" i="9"/>
  <c r="L108" i="9"/>
  <c r="R108" i="9" s="1"/>
  <c r="P124" i="9"/>
  <c r="S113" i="9"/>
  <c r="P122" i="9"/>
  <c r="Q124" i="9"/>
  <c r="H105" i="9"/>
  <c r="H109" i="9"/>
  <c r="R109" i="9"/>
  <c r="Q122" i="9"/>
  <c r="H124" i="9"/>
  <c r="R124" i="9"/>
  <c r="O124" i="9" s="1"/>
  <c r="I105" i="9"/>
  <c r="I109" i="9"/>
  <c r="S115" i="9"/>
  <c r="P121" i="9"/>
  <c r="H122" i="9"/>
  <c r="R122" i="9"/>
  <c r="O122" i="9" s="1"/>
  <c r="I124" i="9"/>
  <c r="H108" i="9"/>
  <c r="L82" i="9"/>
  <c r="J82" i="9"/>
  <c r="I82" i="9"/>
  <c r="H82" i="9"/>
  <c r="L86" i="9"/>
  <c r="J86" i="9"/>
  <c r="I86" i="9"/>
  <c r="H86" i="9"/>
  <c r="T95" i="9"/>
  <c r="S95" i="9"/>
  <c r="S94" i="9"/>
  <c r="T94" i="9"/>
  <c r="T88" i="9"/>
  <c r="S88" i="9"/>
  <c r="L83" i="9"/>
  <c r="H83" i="9"/>
  <c r="J83" i="9"/>
  <c r="I83" i="9"/>
  <c r="P87" i="9"/>
  <c r="L87" i="9"/>
  <c r="H87" i="9"/>
  <c r="Q87" i="9"/>
  <c r="J87" i="9"/>
  <c r="R87" i="9"/>
  <c r="O87" i="9" s="1"/>
  <c r="I87" i="9"/>
  <c r="T99" i="9"/>
  <c r="S99" i="9"/>
  <c r="T93" i="9"/>
  <c r="S93" i="9"/>
  <c r="Q97" i="9"/>
  <c r="P97" i="9"/>
  <c r="H97" i="9"/>
  <c r="L97" i="9"/>
  <c r="I97" i="9"/>
  <c r="R97" i="9"/>
  <c r="O97" i="9" s="1"/>
  <c r="J97" i="9"/>
  <c r="T96" i="9"/>
  <c r="S96" i="9"/>
  <c r="L98" i="9"/>
  <c r="L84" i="9"/>
  <c r="R84" i="9" s="1"/>
  <c r="P100" i="9"/>
  <c r="S89" i="9"/>
  <c r="P98" i="9"/>
  <c r="Q100" i="9"/>
  <c r="L85" i="9"/>
  <c r="L100" i="9"/>
  <c r="H81" i="9"/>
  <c r="H85" i="9"/>
  <c r="S90" i="9"/>
  <c r="Q98" i="9"/>
  <c r="H100" i="9"/>
  <c r="R100" i="9"/>
  <c r="O100" i="9" s="1"/>
  <c r="J98" i="9"/>
  <c r="L81" i="9"/>
  <c r="I81" i="9"/>
  <c r="I85" i="9"/>
  <c r="S91" i="9"/>
  <c r="H98" i="9"/>
  <c r="R98" i="9"/>
  <c r="O98" i="9" s="1"/>
  <c r="I100" i="9"/>
  <c r="H84" i="9"/>
  <c r="T64" i="9"/>
  <c r="S64" i="9"/>
  <c r="T71" i="9"/>
  <c r="S71" i="9"/>
  <c r="T72" i="9"/>
  <c r="S72" i="9"/>
  <c r="L58" i="9"/>
  <c r="J58" i="9"/>
  <c r="I58" i="9"/>
  <c r="H58" i="9"/>
  <c r="L62" i="9"/>
  <c r="J62" i="9"/>
  <c r="R58" i="9" s="1"/>
  <c r="I62" i="9"/>
  <c r="H62" i="9"/>
  <c r="I59" i="9"/>
  <c r="H59" i="9"/>
  <c r="P62" i="9" s="1"/>
  <c r="Q62" i="9" s="1"/>
  <c r="L59" i="9"/>
  <c r="R59" i="9" s="1"/>
  <c r="J59" i="9"/>
  <c r="R62" i="9" s="1"/>
  <c r="T65" i="9"/>
  <c r="S65" i="9"/>
  <c r="J76" i="9"/>
  <c r="I76" i="9"/>
  <c r="L76" i="9"/>
  <c r="R76" i="9"/>
  <c r="O76" i="9" s="1"/>
  <c r="H76" i="9"/>
  <c r="Q76" i="9"/>
  <c r="P76" i="9"/>
  <c r="I60" i="9"/>
  <c r="Q63" i="9"/>
  <c r="T68" i="9"/>
  <c r="H73" i="9"/>
  <c r="R73" i="9"/>
  <c r="O73" i="9" s="1"/>
  <c r="J74" i="9"/>
  <c r="L60" i="9"/>
  <c r="R60" i="9" s="1"/>
  <c r="J63" i="9"/>
  <c r="P74" i="9"/>
  <c r="H57" i="9"/>
  <c r="P61" i="9" s="1"/>
  <c r="Q61" i="9" s="1"/>
  <c r="H61" i="9"/>
  <c r="R61" i="9"/>
  <c r="L63" i="9"/>
  <c r="S66" i="9"/>
  <c r="Q74" i="9"/>
  <c r="L74" i="9"/>
  <c r="I57" i="9"/>
  <c r="I61" i="9"/>
  <c r="S67" i="9"/>
  <c r="P73" i="9"/>
  <c r="H74" i="9"/>
  <c r="R74" i="9"/>
  <c r="O74" i="9" s="1"/>
  <c r="H60" i="9"/>
  <c r="S48" i="9"/>
  <c r="T48" i="9"/>
  <c r="L38" i="9"/>
  <c r="J38" i="9"/>
  <c r="I38" i="9"/>
  <c r="H38" i="9"/>
  <c r="J35" i="9"/>
  <c r="L35" i="9"/>
  <c r="I35" i="9"/>
  <c r="H35" i="9"/>
  <c r="S47" i="9"/>
  <c r="T47" i="9"/>
  <c r="L39" i="9"/>
  <c r="R39" i="9" s="1"/>
  <c r="J39" i="9"/>
  <c r="I39" i="9"/>
  <c r="H39" i="9"/>
  <c r="T46" i="9"/>
  <c r="S46" i="9"/>
  <c r="L34" i="9"/>
  <c r="R34" i="9" s="1"/>
  <c r="J34" i="9"/>
  <c r="I34" i="9"/>
  <c r="H34" i="9"/>
  <c r="T44" i="9"/>
  <c r="H49" i="9"/>
  <c r="R49" i="9"/>
  <c r="O49" i="9" s="1"/>
  <c r="J50" i="9"/>
  <c r="I49" i="9"/>
  <c r="J49" i="9"/>
  <c r="L50" i="9"/>
  <c r="L49" i="9"/>
  <c r="P50" i="9"/>
  <c r="Q52" i="9"/>
  <c r="H33" i="9"/>
  <c r="H37" i="9"/>
  <c r="S42" i="9"/>
  <c r="Q50" i="9"/>
  <c r="H52" i="9"/>
  <c r="R52" i="9"/>
  <c r="O52" i="9" s="1"/>
  <c r="I33" i="9"/>
  <c r="I37" i="9"/>
  <c r="S43" i="9"/>
  <c r="P49" i="9"/>
  <c r="H50" i="9"/>
  <c r="R50" i="9"/>
  <c r="O50" i="9" s="1"/>
  <c r="I52" i="9"/>
  <c r="H36" i="9"/>
  <c r="P40" i="9" s="1"/>
  <c r="Q40" i="9" s="1"/>
  <c r="T19" i="9"/>
  <c r="S19" i="9"/>
  <c r="T15" i="9"/>
  <c r="S15" i="9"/>
  <c r="L10" i="9"/>
  <c r="J10" i="9"/>
  <c r="I10" i="9"/>
  <c r="H10" i="9"/>
  <c r="L14" i="9"/>
  <c r="J14" i="9"/>
  <c r="I14" i="9"/>
  <c r="H14" i="9"/>
  <c r="T24" i="9"/>
  <c r="S24" i="9"/>
  <c r="H11" i="9"/>
  <c r="L11" i="9"/>
  <c r="R11" i="9" s="1"/>
  <c r="J11" i="9"/>
  <c r="I11" i="9"/>
  <c r="T17" i="9"/>
  <c r="S17" i="9"/>
  <c r="T23" i="9"/>
  <c r="S23" i="9"/>
  <c r="T16" i="9"/>
  <c r="S16" i="9"/>
  <c r="S22" i="9"/>
  <c r="T22" i="9"/>
  <c r="J28" i="9"/>
  <c r="I28" i="9"/>
  <c r="R28" i="9"/>
  <c r="O28" i="9" s="1"/>
  <c r="H28" i="9"/>
  <c r="L28" i="9"/>
  <c r="Q28" i="9"/>
  <c r="P28" i="9"/>
  <c r="Q15" i="9"/>
  <c r="T20" i="9"/>
  <c r="H25" i="9"/>
  <c r="R25" i="9"/>
  <c r="O25" i="9" s="1"/>
  <c r="J26" i="9"/>
  <c r="I15" i="9"/>
  <c r="J25" i="9"/>
  <c r="L26" i="9"/>
  <c r="L12" i="9"/>
  <c r="R12" i="9" s="1"/>
  <c r="J15" i="9"/>
  <c r="P26" i="9"/>
  <c r="H9" i="9"/>
  <c r="P13" i="9" s="1"/>
  <c r="Q13" i="9" s="1"/>
  <c r="H13" i="9"/>
  <c r="R13" i="9"/>
  <c r="L15" i="9"/>
  <c r="S18" i="9"/>
  <c r="Q26" i="9"/>
  <c r="I9" i="9"/>
  <c r="I13" i="9"/>
  <c r="P25" i="9"/>
  <c r="H26" i="9"/>
  <c r="R26" i="9"/>
  <c r="O26" i="9" s="1"/>
  <c r="H12" i="9"/>
  <c r="T112" i="8"/>
  <c r="S112" i="8"/>
  <c r="J105" i="8"/>
  <c r="R109" i="8" s="1"/>
  <c r="I105" i="8"/>
  <c r="H105" i="8"/>
  <c r="L105" i="8"/>
  <c r="T117" i="8"/>
  <c r="S117" i="8"/>
  <c r="S118" i="8"/>
  <c r="T118" i="8"/>
  <c r="P111" i="8"/>
  <c r="L111" i="8"/>
  <c r="I111" i="8"/>
  <c r="R111" i="8"/>
  <c r="O111" i="8" s="1"/>
  <c r="J111" i="8"/>
  <c r="H111" i="8"/>
  <c r="Q111" i="8"/>
  <c r="T120" i="8"/>
  <c r="S120" i="8"/>
  <c r="S123" i="8"/>
  <c r="T123" i="8"/>
  <c r="L106" i="8"/>
  <c r="J106" i="8"/>
  <c r="I106" i="8"/>
  <c r="H106" i="8"/>
  <c r="L110" i="8"/>
  <c r="Q110" i="8"/>
  <c r="J110" i="8"/>
  <c r="I110" i="8"/>
  <c r="P110" i="8"/>
  <c r="R110" i="8"/>
  <c r="H110" i="8"/>
  <c r="T119" i="8"/>
  <c r="S119" i="8"/>
  <c r="T113" i="8"/>
  <c r="S113" i="8"/>
  <c r="J124" i="8"/>
  <c r="I124" i="8"/>
  <c r="L124" i="8"/>
  <c r="R124" i="8"/>
  <c r="O124" i="8" s="1"/>
  <c r="H124" i="8"/>
  <c r="Q124" i="8"/>
  <c r="P124" i="8"/>
  <c r="I108" i="8"/>
  <c r="T116" i="8"/>
  <c r="H121" i="8"/>
  <c r="R121" i="8"/>
  <c r="O121" i="8" s="1"/>
  <c r="J122" i="8"/>
  <c r="L122" i="8"/>
  <c r="J107" i="8"/>
  <c r="L108" i="8"/>
  <c r="R108" i="8" s="1"/>
  <c r="L121" i="8"/>
  <c r="P122" i="8"/>
  <c r="L107" i="8"/>
  <c r="R107" i="8" s="1"/>
  <c r="H109" i="8"/>
  <c r="S114" i="8"/>
  <c r="Q122" i="8"/>
  <c r="I109" i="8"/>
  <c r="S115" i="8"/>
  <c r="P121" i="8"/>
  <c r="H122" i="8"/>
  <c r="R122" i="8"/>
  <c r="O122" i="8" s="1"/>
  <c r="H108" i="8"/>
  <c r="P107" i="8" s="1"/>
  <c r="Q107" i="8" s="1"/>
  <c r="L86" i="8"/>
  <c r="P86" i="8" s="1"/>
  <c r="Q86" i="8" s="1"/>
  <c r="J86" i="8"/>
  <c r="I86" i="8"/>
  <c r="H86" i="8"/>
  <c r="T95" i="8"/>
  <c r="S95" i="8"/>
  <c r="T88" i="8"/>
  <c r="S88" i="8"/>
  <c r="T96" i="8"/>
  <c r="S96" i="8"/>
  <c r="P87" i="8"/>
  <c r="L87" i="8"/>
  <c r="Q87" i="8"/>
  <c r="J87" i="8"/>
  <c r="I87" i="8"/>
  <c r="R87" i="8"/>
  <c r="O87" i="8" s="1"/>
  <c r="H87" i="8"/>
  <c r="T94" i="8"/>
  <c r="S94" i="8"/>
  <c r="L83" i="8"/>
  <c r="J83" i="8"/>
  <c r="I83" i="8"/>
  <c r="H83" i="8"/>
  <c r="T90" i="8"/>
  <c r="S90" i="8"/>
  <c r="J84" i="8"/>
  <c r="L85" i="8"/>
  <c r="I97" i="8"/>
  <c r="L100" i="8"/>
  <c r="J97" i="8"/>
  <c r="L98" i="8"/>
  <c r="P100" i="8"/>
  <c r="S89" i="8"/>
  <c r="L97" i="8"/>
  <c r="P98" i="8"/>
  <c r="Q100" i="8"/>
  <c r="J82" i="8"/>
  <c r="H85" i="8"/>
  <c r="Q98" i="8"/>
  <c r="H100" i="8"/>
  <c r="R100" i="8"/>
  <c r="O100" i="8" s="1"/>
  <c r="I85" i="8"/>
  <c r="S91" i="8"/>
  <c r="P97" i="8"/>
  <c r="H98" i="8"/>
  <c r="R98" i="8"/>
  <c r="O98" i="8" s="1"/>
  <c r="I100" i="8"/>
  <c r="H84" i="8"/>
  <c r="H59" i="8"/>
  <c r="L59" i="8"/>
  <c r="J59" i="8"/>
  <c r="I59" i="8"/>
  <c r="P63" i="8"/>
  <c r="R63" i="8"/>
  <c r="O63" i="8" s="1"/>
  <c r="Q63" i="8"/>
  <c r="H63" i="8"/>
  <c r="L63" i="8"/>
  <c r="J63" i="8"/>
  <c r="I63" i="8"/>
  <c r="T67" i="8"/>
  <c r="S67" i="8"/>
  <c r="L58" i="8"/>
  <c r="R58" i="8" s="1"/>
  <c r="J58" i="8"/>
  <c r="I58" i="8"/>
  <c r="H58" i="8"/>
  <c r="L62" i="8"/>
  <c r="P62" i="8" s="1"/>
  <c r="Q62" i="8" s="1"/>
  <c r="J62" i="8"/>
  <c r="I62" i="8"/>
  <c r="H62" i="8"/>
  <c r="P58" i="8" s="1"/>
  <c r="Q58" i="8" s="1"/>
  <c r="T72" i="8"/>
  <c r="S72" i="8"/>
  <c r="T64" i="8"/>
  <c r="S64" i="8"/>
  <c r="T70" i="8"/>
  <c r="S70" i="8"/>
  <c r="T71" i="8"/>
  <c r="S71" i="8"/>
  <c r="L76" i="8"/>
  <c r="J73" i="8"/>
  <c r="L74" i="8"/>
  <c r="P57" i="8"/>
  <c r="Q57" i="8" s="1"/>
  <c r="L60" i="8"/>
  <c r="P76" i="8"/>
  <c r="S65" i="8"/>
  <c r="P74" i="8"/>
  <c r="Q76" i="8"/>
  <c r="L57" i="8"/>
  <c r="L61" i="8"/>
  <c r="R61" i="8" s="1"/>
  <c r="H57" i="8"/>
  <c r="H61" i="8"/>
  <c r="S66" i="8"/>
  <c r="Q74" i="8"/>
  <c r="H76" i="8"/>
  <c r="R76" i="8"/>
  <c r="O76" i="8" s="1"/>
  <c r="I57" i="8"/>
  <c r="I61" i="8"/>
  <c r="P73" i="8"/>
  <c r="H74" i="8"/>
  <c r="R74" i="8"/>
  <c r="O74" i="8" s="1"/>
  <c r="I76" i="8"/>
  <c r="H60" i="8"/>
  <c r="L35" i="8"/>
  <c r="J35" i="8"/>
  <c r="I35" i="8"/>
  <c r="H35" i="8"/>
  <c r="T46" i="8"/>
  <c r="S46" i="8"/>
  <c r="L38" i="8"/>
  <c r="R38" i="8" s="1"/>
  <c r="J38" i="8"/>
  <c r="I38" i="8"/>
  <c r="H38" i="8"/>
  <c r="T48" i="8"/>
  <c r="S48" i="8"/>
  <c r="L34" i="8"/>
  <c r="J34" i="8"/>
  <c r="I34" i="8"/>
  <c r="H34" i="8"/>
  <c r="T40" i="8"/>
  <c r="S40" i="8"/>
  <c r="T49" i="8"/>
  <c r="S49" i="8"/>
  <c r="T47" i="8"/>
  <c r="S47" i="8"/>
  <c r="P39" i="8"/>
  <c r="L39" i="8"/>
  <c r="Q39" i="8"/>
  <c r="J39" i="8"/>
  <c r="I39" i="8"/>
  <c r="R39" i="8"/>
  <c r="O39" i="8" s="1"/>
  <c r="H39" i="8"/>
  <c r="L33" i="8"/>
  <c r="J36" i="8"/>
  <c r="L37" i="8"/>
  <c r="R37" i="8" s="1"/>
  <c r="L52" i="8"/>
  <c r="L36" i="8"/>
  <c r="R36" i="8" s="1"/>
  <c r="P52" i="8"/>
  <c r="S41" i="8"/>
  <c r="P50" i="8"/>
  <c r="Q52" i="8"/>
  <c r="H33" i="8"/>
  <c r="P36" i="8"/>
  <c r="Q36" i="8" s="1"/>
  <c r="H37" i="8"/>
  <c r="S42" i="8"/>
  <c r="Q50" i="8"/>
  <c r="H52" i="8"/>
  <c r="R52" i="8"/>
  <c r="O52" i="8" s="1"/>
  <c r="I33" i="8"/>
  <c r="I37" i="8"/>
  <c r="S43" i="8"/>
  <c r="P49" i="8"/>
  <c r="H50" i="8"/>
  <c r="R50" i="8"/>
  <c r="O50" i="8" s="1"/>
  <c r="I52" i="8"/>
  <c r="H36" i="8"/>
  <c r="T22" i="8"/>
  <c r="S22" i="8"/>
  <c r="L10" i="8"/>
  <c r="J10" i="8"/>
  <c r="I10" i="8"/>
  <c r="H10" i="8"/>
  <c r="L14" i="8"/>
  <c r="J14" i="8"/>
  <c r="I14" i="8"/>
  <c r="H14" i="8"/>
  <c r="T16" i="8"/>
  <c r="S16" i="8"/>
  <c r="T24" i="8"/>
  <c r="S24" i="8"/>
  <c r="L11" i="8"/>
  <c r="I11" i="8"/>
  <c r="J11" i="8"/>
  <c r="H11" i="8"/>
  <c r="P15" i="8"/>
  <c r="R15" i="8"/>
  <c r="O15" i="8" s="1"/>
  <c r="Q15" i="8"/>
  <c r="L15" i="8"/>
  <c r="J15" i="8"/>
  <c r="I15" i="8"/>
  <c r="H15" i="8"/>
  <c r="T23" i="8"/>
  <c r="S23" i="8"/>
  <c r="L9" i="8"/>
  <c r="L12" i="8"/>
  <c r="R12" i="8" s="1"/>
  <c r="P28" i="8"/>
  <c r="S17" i="8"/>
  <c r="L25" i="8"/>
  <c r="P26" i="8"/>
  <c r="Q28" i="8"/>
  <c r="L13" i="8"/>
  <c r="H9" i="8"/>
  <c r="H13" i="8"/>
  <c r="R13" i="8"/>
  <c r="S18" i="8"/>
  <c r="Q26" i="8"/>
  <c r="H28" i="8"/>
  <c r="R28" i="8"/>
  <c r="O28" i="8" s="1"/>
  <c r="L28" i="8"/>
  <c r="L26" i="8"/>
  <c r="I9" i="8"/>
  <c r="I13" i="8"/>
  <c r="S19" i="8"/>
  <c r="P25" i="8"/>
  <c r="H26" i="8"/>
  <c r="R26" i="8"/>
  <c r="O26" i="8" s="1"/>
  <c r="I28" i="8"/>
  <c r="H12" i="8"/>
  <c r="L106" i="7"/>
  <c r="J106" i="7"/>
  <c r="I106" i="7"/>
  <c r="H106" i="7"/>
  <c r="T112" i="7"/>
  <c r="S112" i="7"/>
  <c r="T118" i="7"/>
  <c r="S118" i="7"/>
  <c r="P111" i="7"/>
  <c r="L111" i="7"/>
  <c r="J111" i="7"/>
  <c r="Q111" i="7"/>
  <c r="I111" i="7"/>
  <c r="R111" i="7"/>
  <c r="O111" i="7" s="1"/>
  <c r="H111" i="7"/>
  <c r="S116" i="7"/>
  <c r="T116" i="7"/>
  <c r="L107" i="7"/>
  <c r="R107" i="7" s="1"/>
  <c r="J107" i="7"/>
  <c r="I107" i="7"/>
  <c r="H107" i="7"/>
  <c r="L110" i="7"/>
  <c r="J110" i="7"/>
  <c r="R106" i="7" s="1"/>
  <c r="I110" i="7"/>
  <c r="H110" i="7"/>
  <c r="P106" i="7" s="1"/>
  <c r="Q106" i="7" s="1"/>
  <c r="T120" i="7"/>
  <c r="S120" i="7"/>
  <c r="T114" i="7"/>
  <c r="S114" i="7"/>
  <c r="T119" i="7"/>
  <c r="S119" i="7"/>
  <c r="L105" i="7"/>
  <c r="J108" i="7"/>
  <c r="L109" i="7"/>
  <c r="L124" i="7"/>
  <c r="J121" i="7"/>
  <c r="L122" i="7"/>
  <c r="L108" i="7"/>
  <c r="P124" i="7"/>
  <c r="S113" i="7"/>
  <c r="Q124" i="7"/>
  <c r="H105" i="7"/>
  <c r="P109" i="7" s="1"/>
  <c r="Q109" i="7" s="1"/>
  <c r="H109" i="7"/>
  <c r="R109" i="7"/>
  <c r="Q122" i="7"/>
  <c r="H124" i="7"/>
  <c r="R124" i="7"/>
  <c r="O124" i="7" s="1"/>
  <c r="I105" i="7"/>
  <c r="I109" i="7"/>
  <c r="S115" i="7"/>
  <c r="P121" i="7"/>
  <c r="H122" i="7"/>
  <c r="R122" i="7"/>
  <c r="O122" i="7" s="1"/>
  <c r="I124" i="7"/>
  <c r="H108" i="7"/>
  <c r="L82" i="7"/>
  <c r="R82" i="7" s="1"/>
  <c r="J82" i="7"/>
  <c r="I82" i="7"/>
  <c r="H82" i="7"/>
  <c r="T88" i="7"/>
  <c r="S88" i="7"/>
  <c r="P87" i="7"/>
  <c r="L87" i="7"/>
  <c r="J87" i="7"/>
  <c r="Q87" i="7"/>
  <c r="I87" i="7"/>
  <c r="R87" i="7"/>
  <c r="O87" i="7" s="1"/>
  <c r="H87" i="7"/>
  <c r="T94" i="7"/>
  <c r="S94" i="7"/>
  <c r="L83" i="7"/>
  <c r="R83" i="7" s="1"/>
  <c r="J83" i="7"/>
  <c r="I83" i="7"/>
  <c r="H83" i="7"/>
  <c r="S92" i="7"/>
  <c r="T92" i="7"/>
  <c r="T95" i="7"/>
  <c r="S95" i="7"/>
  <c r="T96" i="7"/>
  <c r="S96" i="7"/>
  <c r="L86" i="7"/>
  <c r="J86" i="7"/>
  <c r="I86" i="7"/>
  <c r="H86" i="7"/>
  <c r="P86" i="7"/>
  <c r="Q86" i="7" s="1"/>
  <c r="L81" i="7"/>
  <c r="J84" i="7"/>
  <c r="L85" i="7"/>
  <c r="L100" i="7"/>
  <c r="L98" i="7"/>
  <c r="L84" i="7"/>
  <c r="R84" i="7" s="1"/>
  <c r="P100" i="7"/>
  <c r="S89" i="7"/>
  <c r="L97" i="7"/>
  <c r="P98" i="7"/>
  <c r="Q100" i="7"/>
  <c r="H81" i="7"/>
  <c r="P85" i="7" s="1"/>
  <c r="Q85" i="7" s="1"/>
  <c r="H85" i="7"/>
  <c r="R85" i="7"/>
  <c r="S90" i="7"/>
  <c r="Q98" i="7"/>
  <c r="H100" i="7"/>
  <c r="R100" i="7"/>
  <c r="O100" i="7" s="1"/>
  <c r="I81" i="7"/>
  <c r="I85" i="7"/>
  <c r="S91" i="7"/>
  <c r="P97" i="7"/>
  <c r="H98" i="7"/>
  <c r="R98" i="7"/>
  <c r="O98" i="7" s="1"/>
  <c r="I100" i="7"/>
  <c r="H84" i="7"/>
  <c r="S70" i="7"/>
  <c r="T70" i="7"/>
  <c r="L58" i="7"/>
  <c r="J58" i="7"/>
  <c r="I58" i="7"/>
  <c r="H58" i="7"/>
  <c r="P57" i="7" s="1"/>
  <c r="Q57" i="7" s="1"/>
  <c r="L62" i="7"/>
  <c r="J62" i="7"/>
  <c r="I62" i="7"/>
  <c r="H62" i="7"/>
  <c r="T64" i="7"/>
  <c r="S64" i="7"/>
  <c r="T72" i="7"/>
  <c r="S72" i="7"/>
  <c r="I59" i="7"/>
  <c r="L59" i="7"/>
  <c r="R59" i="7" s="1"/>
  <c r="J59" i="7"/>
  <c r="H59" i="7"/>
  <c r="P63" i="7"/>
  <c r="R63" i="7"/>
  <c r="O63" i="7" s="1"/>
  <c r="L63" i="7"/>
  <c r="H63" i="7"/>
  <c r="J63" i="7"/>
  <c r="Q63" i="7"/>
  <c r="I63" i="7"/>
  <c r="S71" i="7"/>
  <c r="T71" i="7"/>
  <c r="I60" i="7"/>
  <c r="J74" i="7"/>
  <c r="L60" i="7"/>
  <c r="R60" i="7" s="1"/>
  <c r="P76" i="7"/>
  <c r="S65" i="7"/>
  <c r="P74" i="7"/>
  <c r="Q76" i="7"/>
  <c r="L74" i="7"/>
  <c r="H57" i="7"/>
  <c r="P61" i="7" s="1"/>
  <c r="Q61" i="7" s="1"/>
  <c r="H61" i="7"/>
  <c r="S66" i="7"/>
  <c r="Q74" i="7"/>
  <c r="H76" i="7"/>
  <c r="R76" i="7"/>
  <c r="O76" i="7" s="1"/>
  <c r="I57" i="7"/>
  <c r="I61" i="7"/>
  <c r="S67" i="7"/>
  <c r="P73" i="7"/>
  <c r="H74" i="7"/>
  <c r="R74" i="7"/>
  <c r="O74" i="7" s="1"/>
  <c r="I76" i="7"/>
  <c r="H60" i="7"/>
  <c r="P39" i="7"/>
  <c r="L39" i="7"/>
  <c r="J39" i="7"/>
  <c r="Q39" i="7"/>
  <c r="I39" i="7"/>
  <c r="R39" i="7"/>
  <c r="O39" i="7" s="1"/>
  <c r="H39" i="7"/>
  <c r="L35" i="7"/>
  <c r="R35" i="7" s="1"/>
  <c r="J35" i="7"/>
  <c r="I35" i="7"/>
  <c r="H35" i="7"/>
  <c r="S44" i="7"/>
  <c r="T44" i="7"/>
  <c r="T48" i="7"/>
  <c r="S48" i="7"/>
  <c r="L38" i="7"/>
  <c r="P38" i="7" s="1"/>
  <c r="Q38" i="7" s="1"/>
  <c r="J38" i="7"/>
  <c r="I38" i="7"/>
  <c r="H38" i="7"/>
  <c r="L34" i="7"/>
  <c r="J34" i="7"/>
  <c r="I34" i="7"/>
  <c r="H34" i="7"/>
  <c r="T40" i="7"/>
  <c r="S40" i="7"/>
  <c r="T47" i="7"/>
  <c r="S47" i="7"/>
  <c r="T46" i="7"/>
  <c r="S46" i="7"/>
  <c r="L33" i="7"/>
  <c r="R33" i="7" s="1"/>
  <c r="J36" i="7"/>
  <c r="L37" i="7"/>
  <c r="R37" i="7" s="1"/>
  <c r="L52" i="7"/>
  <c r="L36" i="7"/>
  <c r="P52" i="7"/>
  <c r="S41" i="7"/>
  <c r="P50" i="7"/>
  <c r="Q52" i="7"/>
  <c r="H33" i="7"/>
  <c r="H37" i="7"/>
  <c r="S42" i="7"/>
  <c r="Q50" i="7"/>
  <c r="H52" i="7"/>
  <c r="R52" i="7"/>
  <c r="O52" i="7" s="1"/>
  <c r="I33" i="7"/>
  <c r="I37" i="7"/>
  <c r="S43" i="7"/>
  <c r="P49" i="7"/>
  <c r="H50" i="7"/>
  <c r="R50" i="7"/>
  <c r="O50" i="7" s="1"/>
  <c r="I52" i="7"/>
  <c r="H36" i="7"/>
  <c r="P35" i="7" s="1"/>
  <c r="Q35" i="7" s="1"/>
  <c r="T22" i="7"/>
  <c r="S22" i="7"/>
  <c r="S27" i="7"/>
  <c r="T27" i="7"/>
  <c r="S21" i="7"/>
  <c r="T21" i="7"/>
  <c r="T17" i="7"/>
  <c r="S17" i="7"/>
  <c r="T16" i="7"/>
  <c r="S16" i="7"/>
  <c r="T24" i="7"/>
  <c r="S24" i="7"/>
  <c r="L10" i="7"/>
  <c r="J10" i="7"/>
  <c r="I10" i="7"/>
  <c r="H10" i="7"/>
  <c r="L14" i="7"/>
  <c r="J14" i="7"/>
  <c r="I14" i="7"/>
  <c r="H14" i="7"/>
  <c r="S23" i="7"/>
  <c r="T23" i="7"/>
  <c r="L11" i="7"/>
  <c r="H11" i="7"/>
  <c r="P14" i="7" s="1"/>
  <c r="Q14" i="7" s="1"/>
  <c r="J11" i="7"/>
  <c r="I11" i="7"/>
  <c r="J28" i="7"/>
  <c r="I28" i="7"/>
  <c r="R28" i="7"/>
  <c r="O28" i="7" s="1"/>
  <c r="H28" i="7"/>
  <c r="Q28" i="7"/>
  <c r="L28" i="7"/>
  <c r="P28" i="7"/>
  <c r="L26" i="7"/>
  <c r="I12" i="7"/>
  <c r="Q15" i="7"/>
  <c r="T20" i="7"/>
  <c r="H25" i="7"/>
  <c r="R25" i="7"/>
  <c r="O25" i="7" s="1"/>
  <c r="J26" i="7"/>
  <c r="L12" i="7"/>
  <c r="L25" i="7"/>
  <c r="P26" i="7"/>
  <c r="H9" i="7"/>
  <c r="P13" i="7" s="1"/>
  <c r="Q13" i="7" s="1"/>
  <c r="H13" i="7"/>
  <c r="S18" i="7"/>
  <c r="Q26" i="7"/>
  <c r="I9" i="7"/>
  <c r="I13" i="7"/>
  <c r="S19" i="7"/>
  <c r="P25" i="7"/>
  <c r="H26" i="7"/>
  <c r="R26" i="7"/>
  <c r="O26" i="7" s="1"/>
  <c r="H12" i="7"/>
  <c r="R57" i="9" l="1"/>
  <c r="P34" i="19"/>
  <c r="Q34" i="19" s="1"/>
  <c r="R35" i="8"/>
  <c r="R33" i="9"/>
  <c r="P33" i="8"/>
  <c r="Q33" i="8" s="1"/>
  <c r="P59" i="9"/>
  <c r="Q59" i="9" s="1"/>
  <c r="P58" i="9"/>
  <c r="Q58" i="9" s="1"/>
  <c r="P57" i="9"/>
  <c r="Q57" i="9" s="1"/>
  <c r="R57" i="7"/>
  <c r="P84" i="9"/>
  <c r="Q84" i="9" s="1"/>
  <c r="R9" i="9"/>
  <c r="P82" i="8"/>
  <c r="Q82" i="8" s="1"/>
  <c r="R82" i="8"/>
  <c r="P35" i="20"/>
  <c r="Q35" i="20" s="1"/>
  <c r="S111" i="18"/>
  <c r="P9" i="9"/>
  <c r="Q9" i="9" s="1"/>
  <c r="S121" i="16"/>
  <c r="O10" i="16"/>
  <c r="T98" i="20"/>
  <c r="T106" i="19"/>
  <c r="P10" i="18"/>
  <c r="Q10" i="18" s="1"/>
  <c r="O81" i="20"/>
  <c r="T81" i="20" s="1"/>
  <c r="R41" i="9"/>
  <c r="P81" i="16"/>
  <c r="Q81" i="16" s="1"/>
  <c r="R83" i="16"/>
  <c r="P10" i="16"/>
  <c r="Q10" i="16" s="1"/>
  <c r="R33" i="17"/>
  <c r="O33" i="17" s="1"/>
  <c r="T33" i="17" s="1"/>
  <c r="R35" i="18"/>
  <c r="R33" i="18"/>
  <c r="P81" i="19"/>
  <c r="Q81" i="19" s="1"/>
  <c r="R12" i="19"/>
  <c r="P34" i="20"/>
  <c r="Q34" i="20" s="1"/>
  <c r="R83" i="8"/>
  <c r="R35" i="9"/>
  <c r="R10" i="19"/>
  <c r="P81" i="20"/>
  <c r="Q81" i="20" s="1"/>
  <c r="R33" i="20"/>
  <c r="P41" i="9"/>
  <c r="Q41" i="9" s="1"/>
  <c r="P81" i="7"/>
  <c r="Q81" i="7" s="1"/>
  <c r="R106" i="9"/>
  <c r="P105" i="16"/>
  <c r="Q105" i="16" s="1"/>
  <c r="P11" i="17"/>
  <c r="Q11" i="17" s="1"/>
  <c r="P85" i="18"/>
  <c r="Q85" i="18" s="1"/>
  <c r="P33" i="18"/>
  <c r="Q33" i="18" s="1"/>
  <c r="R40" i="9"/>
  <c r="O9" i="16"/>
  <c r="T9" i="16" s="1"/>
  <c r="O11" i="17"/>
  <c r="P9" i="17"/>
  <c r="Q9" i="17" s="1"/>
  <c r="O10" i="17"/>
  <c r="T10" i="17" s="1"/>
  <c r="O9" i="17"/>
  <c r="S9" i="17" s="1"/>
  <c r="P9" i="18"/>
  <c r="Q9" i="18" s="1"/>
  <c r="R9" i="18"/>
  <c r="O9" i="18" s="1"/>
  <c r="S9" i="18" s="1"/>
  <c r="P9" i="19"/>
  <c r="Q9" i="19" s="1"/>
  <c r="P10" i="19"/>
  <c r="Q10" i="19" s="1"/>
  <c r="R9" i="19"/>
  <c r="O9" i="19" s="1"/>
  <c r="S9" i="19" s="1"/>
  <c r="R9" i="7"/>
  <c r="P9" i="7"/>
  <c r="Q9" i="7" s="1"/>
  <c r="P34" i="16"/>
  <c r="Q34" i="16" s="1"/>
  <c r="R33" i="16"/>
  <c r="O33" i="16" s="1"/>
  <c r="S33" i="16" s="1"/>
  <c r="R35" i="20"/>
  <c r="R34" i="20"/>
  <c r="P33" i="20"/>
  <c r="Q33" i="20" s="1"/>
  <c r="P33" i="17"/>
  <c r="Q33" i="17" s="1"/>
  <c r="P36" i="18"/>
  <c r="Q36" i="18" s="1"/>
  <c r="R37" i="18"/>
  <c r="P35" i="18"/>
  <c r="Q35" i="18" s="1"/>
  <c r="R34" i="18"/>
  <c r="O34" i="18" s="1"/>
  <c r="T34" i="18" s="1"/>
  <c r="P35" i="19"/>
  <c r="Q35" i="19" s="1"/>
  <c r="P33" i="19"/>
  <c r="Q33" i="19" s="1"/>
  <c r="R33" i="19"/>
  <c r="O33" i="19" s="1"/>
  <c r="S33" i="19" s="1"/>
  <c r="P37" i="9"/>
  <c r="Q37" i="9" s="1"/>
  <c r="P39" i="9"/>
  <c r="Q39" i="9" s="1"/>
  <c r="R81" i="16"/>
  <c r="O81" i="16" s="1"/>
  <c r="S81" i="16" s="1"/>
  <c r="R81" i="17"/>
  <c r="O82" i="17" s="1"/>
  <c r="R85" i="18"/>
  <c r="R82" i="18"/>
  <c r="R84" i="18"/>
  <c r="P83" i="18"/>
  <c r="Q83" i="18" s="1"/>
  <c r="P81" i="18"/>
  <c r="Q81" i="18" s="1"/>
  <c r="S97" i="8"/>
  <c r="R82" i="19"/>
  <c r="R81" i="19"/>
  <c r="R105" i="18"/>
  <c r="O106" i="18" s="1"/>
  <c r="R105" i="9"/>
  <c r="P106" i="9"/>
  <c r="Q106" i="9" s="1"/>
  <c r="S49" i="7"/>
  <c r="S25" i="8"/>
  <c r="R108" i="20"/>
  <c r="R107" i="20"/>
  <c r="R105" i="20"/>
  <c r="O105" i="20" s="1"/>
  <c r="S105" i="20" s="1"/>
  <c r="T83" i="20"/>
  <c r="S83" i="20"/>
  <c r="S50" i="20"/>
  <c r="T50" i="20"/>
  <c r="T58" i="20"/>
  <c r="S58" i="20"/>
  <c r="S49" i="20"/>
  <c r="T49" i="20"/>
  <c r="S122" i="20"/>
  <c r="T122" i="20"/>
  <c r="T84" i="20"/>
  <c r="S84" i="20"/>
  <c r="T76" i="20"/>
  <c r="S76" i="20"/>
  <c r="T38" i="20"/>
  <c r="S38" i="20"/>
  <c r="T109" i="20"/>
  <c r="S109" i="20"/>
  <c r="T59" i="20"/>
  <c r="S59" i="20"/>
  <c r="T25" i="20"/>
  <c r="S25" i="20"/>
  <c r="S26" i="20"/>
  <c r="T26" i="20"/>
  <c r="T15" i="20"/>
  <c r="S15" i="20"/>
  <c r="S12" i="20"/>
  <c r="T12" i="20"/>
  <c r="T62" i="20"/>
  <c r="S62" i="20"/>
  <c r="T87" i="20"/>
  <c r="S87" i="20"/>
  <c r="T13" i="20"/>
  <c r="S13" i="20"/>
  <c r="T85" i="20"/>
  <c r="S85" i="20"/>
  <c r="T124" i="20"/>
  <c r="S124" i="20"/>
  <c r="S74" i="20"/>
  <c r="T74" i="20"/>
  <c r="T39" i="20"/>
  <c r="S39" i="20"/>
  <c r="T52" i="20"/>
  <c r="S52" i="20"/>
  <c r="T100" i="20"/>
  <c r="S100" i="20"/>
  <c r="T60" i="20"/>
  <c r="S60" i="20"/>
  <c r="S10" i="20"/>
  <c r="T10" i="20"/>
  <c r="T37" i="20"/>
  <c r="S37" i="20"/>
  <c r="T110" i="20"/>
  <c r="S110" i="20"/>
  <c r="T63" i="20"/>
  <c r="S63" i="20"/>
  <c r="T11" i="20"/>
  <c r="S11" i="20"/>
  <c r="T86" i="20"/>
  <c r="S86" i="20"/>
  <c r="T82" i="20"/>
  <c r="S82" i="20"/>
  <c r="S97" i="20"/>
  <c r="T97" i="20"/>
  <c r="T36" i="20"/>
  <c r="S36" i="20"/>
  <c r="T57" i="20"/>
  <c r="S57" i="20"/>
  <c r="T111" i="20"/>
  <c r="S111" i="20"/>
  <c r="T61" i="20"/>
  <c r="S61" i="20"/>
  <c r="S14" i="20"/>
  <c r="T14" i="20"/>
  <c r="T28" i="20"/>
  <c r="S28" i="20"/>
  <c r="T9" i="20"/>
  <c r="S9" i="20"/>
  <c r="S84" i="19"/>
  <c r="T84" i="19"/>
  <c r="S122" i="19"/>
  <c r="T122" i="19"/>
  <c r="T74" i="19"/>
  <c r="S74" i="19"/>
  <c r="T110" i="19"/>
  <c r="S110" i="19"/>
  <c r="T59" i="19"/>
  <c r="S59" i="19"/>
  <c r="T52" i="19"/>
  <c r="S52" i="19"/>
  <c r="T13" i="19"/>
  <c r="S13" i="19"/>
  <c r="T36" i="19"/>
  <c r="S36" i="19"/>
  <c r="T28" i="19"/>
  <c r="S28" i="19"/>
  <c r="T97" i="19"/>
  <c r="S97" i="19"/>
  <c r="T109" i="19"/>
  <c r="S109" i="19"/>
  <c r="S105" i="19"/>
  <c r="T105" i="19"/>
  <c r="T111" i="19"/>
  <c r="S111" i="19"/>
  <c r="T60" i="19"/>
  <c r="S60" i="19"/>
  <c r="T37" i="19"/>
  <c r="S37" i="19"/>
  <c r="T62" i="19"/>
  <c r="S62" i="19"/>
  <c r="T58" i="19"/>
  <c r="S58" i="19"/>
  <c r="T87" i="19"/>
  <c r="S87" i="19"/>
  <c r="T107" i="19"/>
  <c r="S107" i="19"/>
  <c r="T100" i="19"/>
  <c r="S100" i="19"/>
  <c r="S63" i="19"/>
  <c r="T63" i="19"/>
  <c r="T57" i="19"/>
  <c r="S57" i="19"/>
  <c r="T14" i="19"/>
  <c r="S14" i="19"/>
  <c r="S108" i="19"/>
  <c r="T108" i="19"/>
  <c r="T124" i="19"/>
  <c r="S124" i="19"/>
  <c r="S49" i="19"/>
  <c r="T49" i="19"/>
  <c r="T25" i="19"/>
  <c r="S25" i="19"/>
  <c r="T61" i="19"/>
  <c r="S61" i="19"/>
  <c r="T39" i="19"/>
  <c r="S39" i="19"/>
  <c r="S26" i="19"/>
  <c r="T26" i="19"/>
  <c r="T15" i="19"/>
  <c r="S15" i="19"/>
  <c r="T38" i="19"/>
  <c r="S38" i="19"/>
  <c r="H81" i="8"/>
  <c r="L81" i="8"/>
  <c r="P106" i="18"/>
  <c r="Q106" i="18" s="1"/>
  <c r="P105" i="18"/>
  <c r="Q105" i="18" s="1"/>
  <c r="T108" i="18"/>
  <c r="S108" i="18"/>
  <c r="T100" i="18"/>
  <c r="S100" i="18"/>
  <c r="T13" i="18"/>
  <c r="S13" i="18"/>
  <c r="S49" i="18"/>
  <c r="T49" i="18"/>
  <c r="S28" i="18"/>
  <c r="T28" i="18"/>
  <c r="T86" i="18"/>
  <c r="S86" i="18"/>
  <c r="T38" i="18"/>
  <c r="S38" i="18"/>
  <c r="S15" i="18"/>
  <c r="T15" i="18"/>
  <c r="T60" i="18"/>
  <c r="S60" i="18"/>
  <c r="T52" i="18"/>
  <c r="S52" i="18"/>
  <c r="T109" i="18"/>
  <c r="S109" i="18"/>
  <c r="S11" i="18"/>
  <c r="T11" i="18"/>
  <c r="S122" i="18"/>
  <c r="T122" i="18"/>
  <c r="T124" i="18"/>
  <c r="S124" i="18"/>
  <c r="T73" i="18"/>
  <c r="S73" i="18"/>
  <c r="T110" i="18"/>
  <c r="S110" i="18"/>
  <c r="T39" i="18"/>
  <c r="S39" i="18"/>
  <c r="T57" i="18"/>
  <c r="S57" i="18"/>
  <c r="S25" i="18"/>
  <c r="T25" i="18"/>
  <c r="T12" i="18"/>
  <c r="S12" i="18"/>
  <c r="T98" i="18"/>
  <c r="S98" i="18"/>
  <c r="T87" i="18"/>
  <c r="S87" i="18"/>
  <c r="T76" i="18"/>
  <c r="S76" i="18"/>
  <c r="S74" i="18"/>
  <c r="T74" i="18"/>
  <c r="T62" i="18"/>
  <c r="S62" i="18"/>
  <c r="T121" i="18"/>
  <c r="S121" i="18"/>
  <c r="S97" i="18"/>
  <c r="T97" i="18"/>
  <c r="T61" i="18"/>
  <c r="S61" i="18"/>
  <c r="T63" i="18"/>
  <c r="S63" i="18"/>
  <c r="T14" i="18"/>
  <c r="S14" i="18"/>
  <c r="T58" i="18"/>
  <c r="S58" i="18"/>
  <c r="T59" i="18"/>
  <c r="S59" i="18"/>
  <c r="T85" i="17"/>
  <c r="S85" i="17"/>
  <c r="S36" i="17"/>
  <c r="T36" i="17"/>
  <c r="T52" i="17"/>
  <c r="S52" i="17"/>
  <c r="T9" i="17"/>
  <c r="T61" i="17"/>
  <c r="S61" i="17"/>
  <c r="S15" i="17"/>
  <c r="T15" i="17"/>
  <c r="T83" i="17"/>
  <c r="S83" i="17"/>
  <c r="S26" i="17"/>
  <c r="T26" i="17"/>
  <c r="T49" i="17"/>
  <c r="S49" i="17"/>
  <c r="T35" i="17"/>
  <c r="S35" i="17"/>
  <c r="T12" i="17"/>
  <c r="S12" i="17"/>
  <c r="S38" i="17"/>
  <c r="T38" i="17"/>
  <c r="T13" i="17"/>
  <c r="S13" i="17"/>
  <c r="S97" i="17"/>
  <c r="T97" i="17"/>
  <c r="T111" i="17"/>
  <c r="S111" i="17"/>
  <c r="T60" i="17"/>
  <c r="S60" i="17"/>
  <c r="T107" i="17"/>
  <c r="S107" i="17"/>
  <c r="T109" i="17"/>
  <c r="S109" i="17"/>
  <c r="T58" i="17"/>
  <c r="S58" i="17"/>
  <c r="T105" i="17"/>
  <c r="S105" i="17"/>
  <c r="T86" i="17"/>
  <c r="S86" i="17"/>
  <c r="S76" i="17"/>
  <c r="T76" i="17"/>
  <c r="T73" i="17"/>
  <c r="S73" i="17"/>
  <c r="S34" i="17"/>
  <c r="T34" i="17"/>
  <c r="S28" i="17"/>
  <c r="T28" i="17"/>
  <c r="S122" i="17"/>
  <c r="T122" i="17"/>
  <c r="T37" i="17"/>
  <c r="S37" i="17"/>
  <c r="T62" i="17"/>
  <c r="S62" i="17"/>
  <c r="T108" i="17"/>
  <c r="S108" i="17"/>
  <c r="T124" i="17"/>
  <c r="S124" i="17"/>
  <c r="T110" i="17"/>
  <c r="S110" i="17"/>
  <c r="T84" i="17"/>
  <c r="S84" i="17"/>
  <c r="S74" i="17"/>
  <c r="T74" i="17"/>
  <c r="T100" i="17"/>
  <c r="S100" i="17"/>
  <c r="T87" i="17"/>
  <c r="S87" i="17"/>
  <c r="T14" i="17"/>
  <c r="S14" i="17"/>
  <c r="S57" i="17"/>
  <c r="T57" i="17"/>
  <c r="T106" i="17"/>
  <c r="S106" i="17"/>
  <c r="S59" i="17"/>
  <c r="T59" i="17"/>
  <c r="S33" i="17"/>
  <c r="T50" i="17"/>
  <c r="S50" i="17"/>
  <c r="S11" i="17"/>
  <c r="T11" i="17"/>
  <c r="T63" i="17"/>
  <c r="S63" i="17"/>
  <c r="R105" i="16"/>
  <c r="O105" i="16" s="1"/>
  <c r="T105" i="16" s="1"/>
  <c r="S97" i="16"/>
  <c r="T97" i="16"/>
  <c r="T108" i="16"/>
  <c r="S108" i="16"/>
  <c r="T63" i="16"/>
  <c r="S63" i="16"/>
  <c r="S52" i="16"/>
  <c r="T52" i="16"/>
  <c r="T87" i="16"/>
  <c r="S87" i="16"/>
  <c r="T109" i="16"/>
  <c r="S109" i="16"/>
  <c r="T111" i="16"/>
  <c r="S111" i="16"/>
  <c r="T61" i="16"/>
  <c r="S61" i="16"/>
  <c r="T73" i="16"/>
  <c r="S73" i="16"/>
  <c r="T110" i="16"/>
  <c r="S110" i="16"/>
  <c r="T86" i="16"/>
  <c r="S86" i="16"/>
  <c r="T59" i="16"/>
  <c r="S59" i="16"/>
  <c r="T38" i="16"/>
  <c r="S38" i="16"/>
  <c r="T124" i="16"/>
  <c r="S124" i="16"/>
  <c r="T84" i="16"/>
  <c r="S84" i="16"/>
  <c r="T26" i="16"/>
  <c r="S26" i="16"/>
  <c r="S100" i="16"/>
  <c r="T100" i="16"/>
  <c r="S74" i="16"/>
  <c r="T74" i="16"/>
  <c r="T57" i="16"/>
  <c r="S57" i="16"/>
  <c r="T25" i="16"/>
  <c r="S25" i="16"/>
  <c r="T37" i="16"/>
  <c r="S37" i="16"/>
  <c r="S12" i="16"/>
  <c r="T12" i="16"/>
  <c r="T58" i="16"/>
  <c r="S58" i="16"/>
  <c r="T50" i="16"/>
  <c r="S50" i="16"/>
  <c r="S85" i="16"/>
  <c r="T85" i="16"/>
  <c r="T39" i="16"/>
  <c r="S39" i="16"/>
  <c r="S122" i="16"/>
  <c r="T122" i="16"/>
  <c r="T62" i="16"/>
  <c r="S62" i="16"/>
  <c r="S35" i="16"/>
  <c r="T35" i="16"/>
  <c r="S10" i="16"/>
  <c r="T10" i="16"/>
  <c r="S60" i="16"/>
  <c r="T60" i="16"/>
  <c r="T15" i="16"/>
  <c r="S15" i="16"/>
  <c r="S14" i="16"/>
  <c r="T14" i="16"/>
  <c r="P105" i="9"/>
  <c r="Q105" i="9" s="1"/>
  <c r="P107" i="9"/>
  <c r="Q107" i="9" s="1"/>
  <c r="P81" i="9"/>
  <c r="Q81" i="9" s="1"/>
  <c r="P85" i="9"/>
  <c r="Q85" i="9" s="1"/>
  <c r="P82" i="9"/>
  <c r="Q82" i="9" s="1"/>
  <c r="T63" i="9"/>
  <c r="P33" i="9"/>
  <c r="Q33" i="9" s="1"/>
  <c r="P106" i="8"/>
  <c r="Q106" i="8" s="1"/>
  <c r="P83" i="8"/>
  <c r="Q83" i="8" s="1"/>
  <c r="P11" i="8"/>
  <c r="Q11" i="8" s="1"/>
  <c r="S121" i="7"/>
  <c r="P108" i="7"/>
  <c r="Q108" i="7" s="1"/>
  <c r="P110" i="7"/>
  <c r="Q110" i="7" s="1"/>
  <c r="T97" i="7"/>
  <c r="T73" i="7"/>
  <c r="P62" i="7"/>
  <c r="Q62" i="7" s="1"/>
  <c r="P36" i="7"/>
  <c r="Q36" i="7" s="1"/>
  <c r="P12" i="7"/>
  <c r="Q12" i="7" s="1"/>
  <c r="P14" i="8"/>
  <c r="Q14" i="8" s="1"/>
  <c r="R110" i="7"/>
  <c r="P12" i="8"/>
  <c r="Q12" i="8" s="1"/>
  <c r="R11" i="8"/>
  <c r="R14" i="8"/>
  <c r="R33" i="8"/>
  <c r="R86" i="8"/>
  <c r="P105" i="8"/>
  <c r="Q105" i="8" s="1"/>
  <c r="P34" i="9"/>
  <c r="Q34" i="9" s="1"/>
  <c r="O58" i="9"/>
  <c r="T58" i="9" s="1"/>
  <c r="R62" i="7"/>
  <c r="P58" i="7"/>
  <c r="Q58" i="7" s="1"/>
  <c r="R86" i="7"/>
  <c r="R108" i="7"/>
  <c r="P34" i="8"/>
  <c r="Q34" i="8" s="1"/>
  <c r="T73" i="8"/>
  <c r="P10" i="8"/>
  <c r="Q10" i="8" s="1"/>
  <c r="P83" i="9"/>
  <c r="Q83" i="9" s="1"/>
  <c r="R106" i="8"/>
  <c r="R85" i="9"/>
  <c r="S15" i="7"/>
  <c r="P34" i="7"/>
  <c r="Q34" i="7" s="1"/>
  <c r="R38" i="7"/>
  <c r="P59" i="7"/>
  <c r="Q59" i="7" s="1"/>
  <c r="P9" i="8"/>
  <c r="Q9" i="8" s="1"/>
  <c r="R57" i="8"/>
  <c r="O58" i="8" s="1"/>
  <c r="P59" i="8"/>
  <c r="Q59" i="8" s="1"/>
  <c r="P109" i="8"/>
  <c r="Q109" i="8" s="1"/>
  <c r="P12" i="9"/>
  <c r="Q12" i="9" s="1"/>
  <c r="R38" i="9"/>
  <c r="O62" i="9"/>
  <c r="S62" i="9" s="1"/>
  <c r="P86" i="9"/>
  <c r="Q86" i="9" s="1"/>
  <c r="S121" i="9"/>
  <c r="R14" i="7"/>
  <c r="R10" i="7"/>
  <c r="P37" i="7"/>
  <c r="Q37" i="7" s="1"/>
  <c r="P33" i="7"/>
  <c r="Q33" i="7" s="1"/>
  <c r="R58" i="7"/>
  <c r="O60" i="7" s="1"/>
  <c r="R81" i="7"/>
  <c r="O84" i="7" s="1"/>
  <c r="P82" i="7"/>
  <c r="Q82" i="7" s="1"/>
  <c r="P105" i="7"/>
  <c r="Q105" i="7" s="1"/>
  <c r="P13" i="8"/>
  <c r="Q13" i="8" s="1"/>
  <c r="P37" i="8"/>
  <c r="Q37" i="8" s="1"/>
  <c r="R34" i="8"/>
  <c r="P35" i="8"/>
  <c r="Q35" i="8" s="1"/>
  <c r="P60" i="8"/>
  <c r="Q60" i="8" s="1"/>
  <c r="I81" i="8"/>
  <c r="P84" i="8"/>
  <c r="Q84" i="8" s="1"/>
  <c r="P85" i="8"/>
  <c r="Q85" i="8" s="1"/>
  <c r="R14" i="9"/>
  <c r="R10" i="9"/>
  <c r="P36" i="9"/>
  <c r="Q36" i="9" s="1"/>
  <c r="P60" i="9"/>
  <c r="Q60" i="9" s="1"/>
  <c r="O59" i="9"/>
  <c r="S59" i="9" s="1"/>
  <c r="R83" i="9"/>
  <c r="P108" i="9"/>
  <c r="Q108" i="9" s="1"/>
  <c r="P109" i="9"/>
  <c r="Q109" i="9" s="1"/>
  <c r="R107" i="9"/>
  <c r="S122" i="9"/>
  <c r="T122" i="9"/>
  <c r="T124" i="9"/>
  <c r="S124" i="9"/>
  <c r="R110" i="9"/>
  <c r="O110" i="9" s="1"/>
  <c r="T111" i="9"/>
  <c r="S111" i="9"/>
  <c r="R81" i="9"/>
  <c r="R82" i="9"/>
  <c r="T100" i="9"/>
  <c r="S100" i="9"/>
  <c r="S97" i="9"/>
  <c r="T97" i="9"/>
  <c r="R86" i="9"/>
  <c r="O86" i="9" s="1"/>
  <c r="S98" i="9"/>
  <c r="T98" i="9"/>
  <c r="T87" i="9"/>
  <c r="S87" i="9"/>
  <c r="O57" i="9"/>
  <c r="O60" i="9"/>
  <c r="S74" i="9"/>
  <c r="T74" i="9"/>
  <c r="T73" i="9"/>
  <c r="S73" i="9"/>
  <c r="T76" i="9"/>
  <c r="S76" i="9"/>
  <c r="O61" i="9"/>
  <c r="T52" i="9"/>
  <c r="S52" i="9"/>
  <c r="S50" i="9"/>
  <c r="T50" i="9"/>
  <c r="P35" i="9"/>
  <c r="Q35" i="9" s="1"/>
  <c r="T49" i="9"/>
  <c r="S49" i="9"/>
  <c r="P38" i="9"/>
  <c r="Q38" i="9" s="1"/>
  <c r="S26" i="9"/>
  <c r="T26" i="9"/>
  <c r="P10" i="9"/>
  <c r="Q10" i="9" s="1"/>
  <c r="S25" i="9"/>
  <c r="T25" i="9"/>
  <c r="T28" i="9"/>
  <c r="S28" i="9"/>
  <c r="P11" i="9"/>
  <c r="Q11" i="9" s="1"/>
  <c r="P14" i="9"/>
  <c r="Q14" i="9" s="1"/>
  <c r="T124" i="8"/>
  <c r="S124" i="8"/>
  <c r="R105" i="8"/>
  <c r="O110" i="8"/>
  <c r="S122" i="8"/>
  <c r="T122" i="8"/>
  <c r="T111" i="8"/>
  <c r="S111" i="8"/>
  <c r="S121" i="8"/>
  <c r="T121" i="8"/>
  <c r="P108" i="8"/>
  <c r="Q108" i="8" s="1"/>
  <c r="O107" i="8"/>
  <c r="S98" i="8"/>
  <c r="T98" i="8"/>
  <c r="T100" i="8"/>
  <c r="S100" i="8"/>
  <c r="T87" i="8"/>
  <c r="S87" i="8"/>
  <c r="R85" i="8"/>
  <c r="T76" i="8"/>
  <c r="S76" i="8"/>
  <c r="P61" i="8"/>
  <c r="Q61" i="8" s="1"/>
  <c r="S74" i="8"/>
  <c r="T74" i="8"/>
  <c r="R62" i="8"/>
  <c r="R59" i="8"/>
  <c r="R60" i="8"/>
  <c r="T63" i="8"/>
  <c r="S63" i="8"/>
  <c r="O36" i="8"/>
  <c r="T39" i="8"/>
  <c r="S39" i="8"/>
  <c r="P38" i="8"/>
  <c r="Q38" i="8" s="1"/>
  <c r="T52" i="8"/>
  <c r="S52" i="8"/>
  <c r="S50" i="8"/>
  <c r="T50" i="8"/>
  <c r="R10" i="8"/>
  <c r="S26" i="8"/>
  <c r="T26" i="8"/>
  <c r="R9" i="8"/>
  <c r="T28" i="8"/>
  <c r="S28" i="8"/>
  <c r="S15" i="8"/>
  <c r="T15" i="8"/>
  <c r="P107" i="7"/>
  <c r="Q107" i="7" s="1"/>
  <c r="S122" i="7"/>
  <c r="T122" i="7"/>
  <c r="R105" i="7"/>
  <c r="T111" i="7"/>
  <c r="S111" i="7"/>
  <c r="T124" i="7"/>
  <c r="S124" i="7"/>
  <c r="T87" i="7"/>
  <c r="S87" i="7"/>
  <c r="O85" i="7"/>
  <c r="P83" i="7"/>
  <c r="Q83" i="7" s="1"/>
  <c r="P84" i="7"/>
  <c r="Q84" i="7" s="1"/>
  <c r="S98" i="7"/>
  <c r="T98" i="7"/>
  <c r="T100" i="7"/>
  <c r="S100" i="7"/>
  <c r="S63" i="7"/>
  <c r="T63" i="7"/>
  <c r="P60" i="7"/>
  <c r="Q60" i="7" s="1"/>
  <c r="T76" i="7"/>
  <c r="S76" i="7"/>
  <c r="S74" i="7"/>
  <c r="T74" i="7"/>
  <c r="T52" i="7"/>
  <c r="S52" i="7"/>
  <c r="R34" i="7"/>
  <c r="S50" i="7"/>
  <c r="T50" i="7"/>
  <c r="T39" i="7"/>
  <c r="S39" i="7"/>
  <c r="R36" i="7"/>
  <c r="P11" i="7"/>
  <c r="Q11" i="7" s="1"/>
  <c r="R12" i="7"/>
  <c r="T25" i="7"/>
  <c r="S25" i="7"/>
  <c r="R11" i="7"/>
  <c r="P10" i="7"/>
  <c r="Q10" i="7" s="1"/>
  <c r="S26" i="7"/>
  <c r="T26" i="7"/>
  <c r="T28" i="7"/>
  <c r="S28" i="7"/>
  <c r="B1" i="15"/>
  <c r="O10" i="8" l="1"/>
  <c r="T10" i="8" s="1"/>
  <c r="O33" i="9"/>
  <c r="S33" i="9" s="1"/>
  <c r="O35" i="9"/>
  <c r="S35" i="9" s="1"/>
  <c r="S81" i="20"/>
  <c r="T81" i="16"/>
  <c r="S10" i="17"/>
  <c r="O34" i="20"/>
  <c r="O81" i="19"/>
  <c r="O81" i="17"/>
  <c r="S81" i="17" s="1"/>
  <c r="O84" i="18"/>
  <c r="T82" i="17"/>
  <c r="S82" i="17"/>
  <c r="O33" i="20"/>
  <c r="T33" i="20" s="1"/>
  <c r="O10" i="9"/>
  <c r="T10" i="9" s="1"/>
  <c r="O35" i="20"/>
  <c r="S9" i="16"/>
  <c r="T9" i="18"/>
  <c r="O10" i="18"/>
  <c r="T9" i="19"/>
  <c r="O12" i="19"/>
  <c r="O11" i="19"/>
  <c r="O10" i="19"/>
  <c r="T33" i="16"/>
  <c r="O34" i="16"/>
  <c r="O36" i="18"/>
  <c r="S36" i="18" s="1"/>
  <c r="S34" i="18"/>
  <c r="O33" i="18"/>
  <c r="O37" i="18"/>
  <c r="O35" i="18"/>
  <c r="T33" i="19"/>
  <c r="O35" i="19"/>
  <c r="O34" i="19"/>
  <c r="O41" i="9"/>
  <c r="O40" i="9"/>
  <c r="O39" i="9"/>
  <c r="O36" i="9"/>
  <c r="T36" i="9" s="1"/>
  <c r="O37" i="9"/>
  <c r="S37" i="9" s="1"/>
  <c r="O83" i="16"/>
  <c r="O82" i="16"/>
  <c r="O81" i="18"/>
  <c r="S81" i="18" s="1"/>
  <c r="O82" i="18"/>
  <c r="T82" i="18" s="1"/>
  <c r="O85" i="18"/>
  <c r="O83" i="18"/>
  <c r="O82" i="19"/>
  <c r="O106" i="16"/>
  <c r="S106" i="18"/>
  <c r="T106" i="18"/>
  <c r="O105" i="18"/>
  <c r="S105" i="18" s="1"/>
  <c r="T105" i="20"/>
  <c r="O107" i="20"/>
  <c r="O108" i="20"/>
  <c r="O106" i="20"/>
  <c r="P81" i="8"/>
  <c r="Q81" i="8" s="1"/>
  <c r="R81" i="8"/>
  <c r="O81" i="8" s="1"/>
  <c r="S105" i="16"/>
  <c r="O106" i="8"/>
  <c r="T106" i="8" s="1"/>
  <c r="S58" i="9"/>
  <c r="O38" i="9"/>
  <c r="T38" i="9" s="1"/>
  <c r="T59" i="9"/>
  <c r="O85" i="9"/>
  <c r="T85" i="9" s="1"/>
  <c r="T62" i="9"/>
  <c r="O34" i="9"/>
  <c r="S34" i="9" s="1"/>
  <c r="O14" i="9"/>
  <c r="T14" i="9" s="1"/>
  <c r="O105" i="8"/>
  <c r="S105" i="8" s="1"/>
  <c r="O60" i="8"/>
  <c r="T60" i="8" s="1"/>
  <c r="O37" i="8"/>
  <c r="S37" i="8" s="1"/>
  <c r="O105" i="7"/>
  <c r="T105" i="7" s="1"/>
  <c r="O83" i="7"/>
  <c r="O57" i="7"/>
  <c r="T57" i="7" s="1"/>
  <c r="O59" i="7"/>
  <c r="T59" i="7" s="1"/>
  <c r="O58" i="7"/>
  <c r="T58" i="7" s="1"/>
  <c r="O34" i="7"/>
  <c r="T34" i="7" s="1"/>
  <c r="T60" i="7"/>
  <c r="S60" i="7"/>
  <c r="T84" i="7"/>
  <c r="S84" i="7"/>
  <c r="O33" i="7"/>
  <c r="S33" i="7" s="1"/>
  <c r="O9" i="8"/>
  <c r="T9" i="8" s="1"/>
  <c r="O11" i="9"/>
  <c r="O38" i="8"/>
  <c r="O36" i="7"/>
  <c r="T36" i="7" s="1"/>
  <c r="O61" i="7"/>
  <c r="S61" i="7" s="1"/>
  <c r="O86" i="7"/>
  <c r="T86" i="7" s="1"/>
  <c r="O34" i="8"/>
  <c r="T34" i="8" s="1"/>
  <c r="O13" i="9"/>
  <c r="T13" i="9" s="1"/>
  <c r="O12" i="9"/>
  <c r="T12" i="9" s="1"/>
  <c r="O81" i="9"/>
  <c r="S81" i="9" s="1"/>
  <c r="O105" i="9"/>
  <c r="S105" i="9" s="1"/>
  <c r="O38" i="7"/>
  <c r="S38" i="7" s="1"/>
  <c r="O33" i="8"/>
  <c r="T33" i="8" s="1"/>
  <c r="O82" i="9"/>
  <c r="T82" i="9" s="1"/>
  <c r="O62" i="7"/>
  <c r="S62" i="7" s="1"/>
  <c r="O81" i="7"/>
  <c r="T81" i="7" s="1"/>
  <c r="O82" i="7"/>
  <c r="S82" i="7" s="1"/>
  <c r="O35" i="8"/>
  <c r="T35" i="8" s="1"/>
  <c r="O9" i="9"/>
  <c r="S9" i="9" s="1"/>
  <c r="T110" i="9"/>
  <c r="S110" i="9"/>
  <c r="O106" i="9"/>
  <c r="O107" i="9"/>
  <c r="O109" i="9"/>
  <c r="O108" i="9"/>
  <c r="O83" i="9"/>
  <c r="T86" i="9"/>
  <c r="S86" i="9"/>
  <c r="O84" i="9"/>
  <c r="T61" i="9"/>
  <c r="S61" i="9"/>
  <c r="T57" i="9"/>
  <c r="S57" i="9"/>
  <c r="T60" i="9"/>
  <c r="S60" i="9"/>
  <c r="T107" i="8"/>
  <c r="S107" i="8"/>
  <c r="T110" i="8"/>
  <c r="S110" i="8"/>
  <c r="O109" i="8"/>
  <c r="O108" i="8"/>
  <c r="O84" i="8"/>
  <c r="O86" i="8"/>
  <c r="T58" i="8"/>
  <c r="S58" i="8"/>
  <c r="O59" i="8"/>
  <c r="O57" i="8"/>
  <c r="O62" i="8"/>
  <c r="O61" i="8"/>
  <c r="S36" i="8"/>
  <c r="T36" i="8"/>
  <c r="O13" i="8"/>
  <c r="O14" i="8"/>
  <c r="O11" i="8"/>
  <c r="O12" i="8"/>
  <c r="O108" i="7"/>
  <c r="O110" i="7"/>
  <c r="O109" i="7"/>
  <c r="O106" i="7"/>
  <c r="O107" i="7"/>
  <c r="T85" i="7"/>
  <c r="S85" i="7"/>
  <c r="O37" i="7"/>
  <c r="O35" i="7"/>
  <c r="O11" i="7"/>
  <c r="T11" i="7" s="1"/>
  <c r="O13" i="7"/>
  <c r="O12" i="7"/>
  <c r="O14" i="7"/>
  <c r="O9" i="7"/>
  <c r="O10" i="7"/>
  <c r="S10" i="8" l="1"/>
  <c r="T35" i="9"/>
  <c r="T33" i="9"/>
  <c r="O85" i="8"/>
  <c r="S33" i="20"/>
  <c r="T81" i="18"/>
  <c r="T36" i="18"/>
  <c r="S10" i="9"/>
  <c r="T81" i="17"/>
  <c r="T84" i="18"/>
  <c r="S84" i="18"/>
  <c r="T81" i="19"/>
  <c r="S81" i="19"/>
  <c r="T34" i="20"/>
  <c r="S34" i="20"/>
  <c r="T105" i="9"/>
  <c r="O82" i="8"/>
  <c r="S82" i="8" s="1"/>
  <c r="S82" i="18"/>
  <c r="T35" i="20"/>
  <c r="S35" i="20"/>
  <c r="T10" i="18"/>
  <c r="S10" i="18"/>
  <c r="S12" i="19"/>
  <c r="T12" i="19"/>
  <c r="T11" i="19"/>
  <c r="S11" i="19"/>
  <c r="S10" i="19"/>
  <c r="T10" i="19"/>
  <c r="T34" i="16"/>
  <c r="S34" i="16"/>
  <c r="S33" i="18"/>
  <c r="T33" i="18"/>
  <c r="S37" i="18"/>
  <c r="T37" i="18"/>
  <c r="S35" i="18"/>
  <c r="T35" i="18"/>
  <c r="T35" i="19"/>
  <c r="S35" i="19"/>
  <c r="T34" i="19"/>
  <c r="S34" i="19"/>
  <c r="S36" i="9"/>
  <c r="S41" i="9"/>
  <c r="T41" i="9"/>
  <c r="T37" i="9"/>
  <c r="T40" i="9"/>
  <c r="S40" i="9"/>
  <c r="S39" i="9"/>
  <c r="T39" i="9"/>
  <c r="T83" i="16"/>
  <c r="S83" i="16"/>
  <c r="S82" i="16"/>
  <c r="T82" i="16"/>
  <c r="T85" i="18"/>
  <c r="S85" i="18"/>
  <c r="S83" i="18"/>
  <c r="T83" i="18"/>
  <c r="O83" i="8"/>
  <c r="T82" i="19"/>
  <c r="S82" i="19"/>
  <c r="T105" i="18"/>
  <c r="T106" i="16"/>
  <c r="S106" i="16"/>
  <c r="S106" i="8"/>
  <c r="T34" i="9"/>
  <c r="T108" i="20"/>
  <c r="S108" i="20"/>
  <c r="T107" i="20"/>
  <c r="S107" i="20"/>
  <c r="S106" i="20"/>
  <c r="T106" i="20"/>
  <c r="S59" i="7"/>
  <c r="S60" i="8"/>
  <c r="S38" i="9"/>
  <c r="T81" i="9"/>
  <c r="T61" i="7"/>
  <c r="S105" i="7"/>
  <c r="T62" i="7"/>
  <c r="S57" i="7"/>
  <c r="T37" i="8"/>
  <c r="S12" i="9"/>
  <c r="S34" i="8"/>
  <c r="S33" i="8"/>
  <c r="S14" i="9"/>
  <c r="T82" i="7"/>
  <c r="T9" i="9"/>
  <c r="S85" i="9"/>
  <c r="T105" i="8"/>
  <c r="S36" i="7"/>
  <c r="S82" i="9"/>
  <c r="S34" i="7"/>
  <c r="S81" i="7"/>
  <c r="S86" i="7"/>
  <c r="T38" i="7"/>
  <c r="S35" i="8"/>
  <c r="T83" i="7"/>
  <c r="S83" i="7"/>
  <c r="S58" i="7"/>
  <c r="T33" i="7"/>
  <c r="S13" i="9"/>
  <c r="S9" i="8"/>
  <c r="S38" i="8"/>
  <c r="T38" i="8"/>
  <c r="T11" i="9"/>
  <c r="S11" i="9"/>
  <c r="S108" i="9"/>
  <c r="T108" i="9"/>
  <c r="T107" i="9"/>
  <c r="S107" i="9"/>
  <c r="T109" i="9"/>
  <c r="S109" i="9"/>
  <c r="T106" i="9"/>
  <c r="S106" i="9"/>
  <c r="T83" i="9"/>
  <c r="S83" i="9"/>
  <c r="T84" i="9"/>
  <c r="S84" i="9"/>
  <c r="T108" i="8"/>
  <c r="S108" i="8"/>
  <c r="T109" i="8"/>
  <c r="S109" i="8"/>
  <c r="T86" i="8"/>
  <c r="S86" i="8"/>
  <c r="T81" i="8"/>
  <c r="S81" i="8"/>
  <c r="S84" i="8"/>
  <c r="T84" i="8"/>
  <c r="T83" i="8"/>
  <c r="S83" i="8"/>
  <c r="T82" i="8"/>
  <c r="T61" i="8"/>
  <c r="S61" i="8"/>
  <c r="T57" i="8"/>
  <c r="S57" i="8"/>
  <c r="T59" i="8"/>
  <c r="S59" i="8"/>
  <c r="T62" i="8"/>
  <c r="S62" i="8"/>
  <c r="T11" i="8"/>
  <c r="S11" i="8"/>
  <c r="T14" i="8"/>
  <c r="S14" i="8"/>
  <c r="T13" i="8"/>
  <c r="S13" i="8"/>
  <c r="T12" i="8"/>
  <c r="S12" i="8"/>
  <c r="T107" i="7"/>
  <c r="S107" i="7"/>
  <c r="T106" i="7"/>
  <c r="S106" i="7"/>
  <c r="T109" i="7"/>
  <c r="S109" i="7"/>
  <c r="T110" i="7"/>
  <c r="S110" i="7"/>
  <c r="S108" i="7"/>
  <c r="T108" i="7"/>
  <c r="T35" i="7"/>
  <c r="S35" i="7"/>
  <c r="T37" i="7"/>
  <c r="S37" i="7"/>
  <c r="S11" i="7"/>
  <c r="T9" i="7"/>
  <c r="S9" i="7"/>
  <c r="T14" i="7"/>
  <c r="S14" i="7"/>
  <c r="T10" i="7"/>
  <c r="S10" i="7"/>
  <c r="T12" i="7"/>
  <c r="S12" i="7"/>
  <c r="T13" i="7"/>
  <c r="S13" i="7"/>
  <c r="T85" i="8" l="1"/>
  <c r="S85" i="8"/>
</calcChain>
</file>

<file path=xl/sharedStrings.xml><?xml version="1.0" encoding="utf-8"?>
<sst xmlns="http://schemas.openxmlformats.org/spreadsheetml/2006/main" count="788" uniqueCount="122">
  <si>
    <t>NOME</t>
  </si>
  <si>
    <t>ESCOLA</t>
  </si>
  <si>
    <t>NOTA</t>
  </si>
  <si>
    <t>PONTUAÇÃO</t>
  </si>
  <si>
    <t>CLASSIFICAÇÃO</t>
  </si>
  <si>
    <t>SUB-09</t>
  </si>
  <si>
    <t>SUB-11</t>
  </si>
  <si>
    <t>SUB-13</t>
  </si>
  <si>
    <t>SUB-17</t>
  </si>
  <si>
    <t>FEM</t>
  </si>
  <si>
    <t>SUB 09 FEMININO</t>
  </si>
  <si>
    <t>PONTUAÇÃO ESCOLA:</t>
  </si>
  <si>
    <t>SIM</t>
  </si>
  <si>
    <t>CLASSIFICAÇÃO FINAL</t>
  </si>
  <si>
    <t>NOMES</t>
  </si>
  <si>
    <t>FILIAL / TURMA</t>
  </si>
  <si>
    <t>TEMPO</t>
  </si>
  <si>
    <t>PONTUAÇÃO ALUNO</t>
  </si>
  <si>
    <t>PONTUAÇÃO ESCOLA</t>
  </si>
  <si>
    <t>ESCOLAS PARTICIPANTES</t>
  </si>
  <si>
    <t>ALUNOS PARTICIPANTES</t>
  </si>
  <si>
    <t>NÃO</t>
  </si>
  <si>
    <t>SUB 11 FEMININO</t>
  </si>
  <si>
    <t>SUB 13 FEMININO</t>
  </si>
  <si>
    <t>SUB 17 FEMININO</t>
  </si>
  <si>
    <t>B A L L E T   C L Á S S I C O</t>
  </si>
  <si>
    <t>D A N Ç A S   U R B A N A S</t>
  </si>
  <si>
    <t>E S T I L O   L I V R E</t>
  </si>
  <si>
    <t>SUB 07</t>
  </si>
  <si>
    <t>LICEU JARDIM</t>
  </si>
  <si>
    <t>FLORISTAS</t>
  </si>
  <si>
    <t>HARMONIA SBC</t>
  </si>
  <si>
    <t>SINGULAR SCS</t>
  </si>
  <si>
    <t>IEBURIX</t>
  </si>
  <si>
    <t>SUB 14 FEMININO</t>
  </si>
  <si>
    <t>SUB-14</t>
  </si>
  <si>
    <t>COLOCAÇÃO SUB 07</t>
  </si>
  <si>
    <t>PONTUAÇÃO ESCOLAS SUB 07</t>
  </si>
  <si>
    <t>COLOCAÇÃO SUB 09</t>
  </si>
  <si>
    <t>PONTUAÇÃO ESCOLAS SUB 09</t>
  </si>
  <si>
    <t>COLOCAÇÃO SUB 11</t>
  </si>
  <si>
    <t>PONTUAÇÃO ESCOLAS SUB 11</t>
  </si>
  <si>
    <t>COLOCAÇÃO SUB 13</t>
  </si>
  <si>
    <t>PONTUAÇÃO ESCOLAS SUB 13</t>
  </si>
  <si>
    <t>COLOCAÇÃO SUB 14</t>
  </si>
  <si>
    <t>PONTUAÇÃO ESCOLAS SUB 14</t>
  </si>
  <si>
    <t>COLOCAÇÃO SUB 17</t>
  </si>
  <si>
    <t>PONTUAÇÃO ESCOLAS SUB 17</t>
  </si>
  <si>
    <t>1º</t>
  </si>
  <si>
    <t>2º</t>
  </si>
  <si>
    <t>3º</t>
  </si>
  <si>
    <t>4º</t>
  </si>
  <si>
    <t>5º</t>
  </si>
  <si>
    <t>6º</t>
  </si>
  <si>
    <t>7º</t>
  </si>
  <si>
    <t>BALLET</t>
  </si>
  <si>
    <t>ULTIMO DIA DE AULA</t>
  </si>
  <si>
    <t>D.URBANAS</t>
  </si>
  <si>
    <t>CHAPEUZINHO VERMELHO</t>
  </si>
  <si>
    <t>VALHALA- FOGO E GLÓRIA</t>
  </si>
  <si>
    <t>O SONHO DE PIERROT</t>
  </si>
  <si>
    <t>CONTAGEM REGRESSIVA</t>
  </si>
  <si>
    <t>O CAMINHO ATÉ NÓS</t>
  </si>
  <si>
    <t>ESTILO LIVRE</t>
  </si>
  <si>
    <t>BRASIL</t>
  </si>
  <si>
    <t>ARBOS SCS</t>
  </si>
  <si>
    <t>ARBOS S.A</t>
  </si>
  <si>
    <t>CASTELO CHRISTIAN</t>
  </si>
  <si>
    <t>DANÇA</t>
  </si>
  <si>
    <t>WE GO TOGETHER</t>
  </si>
  <si>
    <t>O SHOW DAS JACKSONS</t>
  </si>
  <si>
    <t>STAR WARS</t>
  </si>
  <si>
    <t>ERA UMA CASA</t>
  </si>
  <si>
    <t>WALKING ON WATER</t>
  </si>
  <si>
    <t>O ANO DE 1920 HALLOWEEN</t>
  </si>
  <si>
    <t>PIRATAS</t>
  </si>
  <si>
    <t>FRAGMENTOS DE COR</t>
  </si>
  <si>
    <t>O DESPERTAR DAS GUERREIRAS</t>
  </si>
  <si>
    <t>FUEGO</t>
  </si>
  <si>
    <t>O PREFÁCIO</t>
  </si>
  <si>
    <t>SEVEN</t>
  </si>
  <si>
    <t>ETC E TAL</t>
  </si>
  <si>
    <t>DANÇA DO VENTRE</t>
  </si>
  <si>
    <t>EDUARDO GOMES</t>
  </si>
  <si>
    <t>HARMONIA</t>
  </si>
  <si>
    <t>C.E. NOVO IDEAL</t>
  </si>
  <si>
    <t>VILLA LOBOS</t>
  </si>
  <si>
    <t>JAZZ</t>
  </si>
  <si>
    <t>VIDA DURA</t>
  </si>
  <si>
    <t>CHK CHK BOOM</t>
  </si>
  <si>
    <t>EAGLES</t>
  </si>
  <si>
    <t>PETROPOLIS</t>
  </si>
  <si>
    <t>HARMONY AND FREE</t>
  </si>
  <si>
    <t>DANGEROUS CRIMINAL</t>
  </si>
  <si>
    <t>AGENTES SECRETOS</t>
  </si>
  <si>
    <t>BAD GIRLS</t>
  </si>
  <si>
    <t>MUNDO EM JOGO</t>
  </si>
  <si>
    <t>O TREM</t>
  </si>
  <si>
    <t>ARQUIVO BEAT IT</t>
  </si>
  <si>
    <t>UM DIA NA PRAIA</t>
  </si>
  <si>
    <t>BRINCANDO DE MIMICA</t>
  </si>
  <si>
    <t>ENCANTO- ESTOU NERVOSA</t>
  </si>
  <si>
    <t>SMOOTH CRIMINAL</t>
  </si>
  <si>
    <t>PELOTÃO X</t>
  </si>
  <si>
    <t>ERA UMA VEZ</t>
  </si>
  <si>
    <t>PESADELO</t>
  </si>
  <si>
    <t>ALOHA LILO</t>
  </si>
  <si>
    <t>GIRL POWER</t>
  </si>
  <si>
    <t>DIVERSIDADE</t>
  </si>
  <si>
    <t>ZOO SHAKIRA</t>
  </si>
  <si>
    <t>O REI DA FLORESTA</t>
  </si>
  <si>
    <t>LONDRES</t>
  </si>
  <si>
    <t>THIS IS MICHAEL</t>
  </si>
  <si>
    <t>SHEKE IF OFF</t>
  </si>
  <si>
    <t>AMERICAN SCHOOL</t>
  </si>
  <si>
    <t>SINGULAR</t>
  </si>
  <si>
    <t>FENIX</t>
  </si>
  <si>
    <t>E.LIVRE</t>
  </si>
  <si>
    <t>O JARDIM DAS ABELHINHAS</t>
  </si>
  <si>
    <t>SUB 07 FEMININO</t>
  </si>
  <si>
    <t>SUB 18 FEMININO</t>
  </si>
  <si>
    <t>8º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</si>
</sst>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8"/>
      <name val="Calibri"/>
      <family val="2"/>
      <scheme val="minor"/>
    </font>
    <font>
      <b/>
      <sz val="11"/>
      <color theme="0"/>
      <name val="Century Gothic"/>
      <family val="2"/>
    </font>
    <font>
      <b/>
      <sz val="10"/>
      <color theme="1"/>
      <name val="Century Gothic"/>
      <family val="2"/>
    </font>
    <font>
      <b/>
      <sz val="9"/>
      <color theme="1"/>
      <name val="Century Gothic"/>
      <family val="2"/>
    </font>
    <font>
      <sz val="9"/>
      <color theme="1"/>
      <name val="Century Gothic"/>
      <family val="2"/>
    </font>
    <font>
      <sz val="9"/>
      <name val="Century Gothic"/>
      <family val="2"/>
    </font>
    <font>
      <b/>
      <sz val="12"/>
      <color theme="0"/>
      <name val="Century Gothic"/>
      <family val="2"/>
    </font>
    <font>
      <b/>
      <sz val="11"/>
      <color rgb="FFFF0066"/>
      <name val="Century Gothic"/>
      <family val="2"/>
    </font>
    <font>
      <b/>
      <sz val="9"/>
      <color theme="0"/>
      <name val="Century Gothic"/>
      <family val="2"/>
    </font>
    <font>
      <sz val="9"/>
      <color theme="0"/>
      <name val="Century Gothic"/>
      <family val="2"/>
    </font>
    <font>
      <sz val="10"/>
      <color theme="1"/>
      <name val="Century Gothic"/>
      <family val="2"/>
    </font>
    <font>
      <b/>
      <sz val="12"/>
      <color theme="1"/>
      <name val="Century Gothic"/>
      <family val="2"/>
    </font>
    <font>
      <b/>
      <sz val="11"/>
      <name val="Century Gothic"/>
      <family val="2"/>
    </font>
  </fonts>
  <fills count="14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4" tint="0.40000610370189521"/>
        </stop>
      </gradientFill>
    </fill>
    <fill>
      <patternFill patternType="solid">
        <fgColor rgb="FFFF0066"/>
        <bgColor indexed="64"/>
      </patternFill>
    </fill>
    <fill>
      <patternFill patternType="solid">
        <fgColor rgb="FF1BA94A"/>
        <bgColor indexed="64"/>
      </patternFill>
    </fill>
    <fill>
      <patternFill patternType="solid">
        <fgColor theme="7" tint="0.39997558519241921"/>
        <bgColor auto="1"/>
      </patternFill>
    </fill>
    <fill>
      <patternFill patternType="solid">
        <fgColor rgb="FFFF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B219"/>
        <bgColor indexed="64"/>
      </patternFill>
    </fill>
    <fill>
      <patternFill patternType="solid">
        <fgColor rgb="FFFFD34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center"/>
      <protection hidden="1"/>
    </xf>
    <xf numFmtId="0" fontId="4" fillId="4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9" borderId="3" xfId="0" applyFill="1" applyBorder="1" applyAlignment="1">
      <alignment horizontal="center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2" fontId="13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10" fillId="0" borderId="1" xfId="0" applyFont="1" applyBorder="1" applyAlignment="1">
      <alignment horizontal="right" vertical="center"/>
    </xf>
    <xf numFmtId="0" fontId="10" fillId="0" borderId="3" xfId="0" applyFont="1" applyBorder="1" applyAlignment="1">
      <alignment horizontal="left" vertical="center"/>
    </xf>
    <xf numFmtId="2" fontId="5" fillId="6" borderId="3" xfId="0" applyNumberFormat="1" applyFont="1" applyFill="1" applyBorder="1" applyAlignment="1">
      <alignment horizontal="center" vertical="center"/>
    </xf>
    <xf numFmtId="2" fontId="5" fillId="7" borderId="5" xfId="0" applyNumberFormat="1" applyFont="1" applyFill="1" applyBorder="1" applyAlignment="1">
      <alignment horizontal="center" vertical="center"/>
    </xf>
    <xf numFmtId="0" fontId="2" fillId="12" borderId="3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5" fillId="11" borderId="3" xfId="0" applyFont="1" applyFill="1" applyBorder="1" applyAlignment="1">
      <alignment horizontal="center" vertical="center"/>
    </xf>
    <xf numFmtId="164" fontId="1" fillId="13" borderId="3" xfId="0" applyNumberFormat="1" applyFont="1" applyFill="1" applyBorder="1" applyAlignment="1" applyProtection="1">
      <alignment horizontal="center" vertical="center"/>
      <protection hidden="1"/>
    </xf>
    <xf numFmtId="0" fontId="4" fillId="4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3" fontId="5" fillId="7" borderId="5" xfId="0" applyNumberFormat="1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center" vertical="center"/>
    </xf>
    <xf numFmtId="0" fontId="15" fillId="11" borderId="3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/>
    </xf>
    <xf numFmtId="0" fontId="14" fillId="10" borderId="4" xfId="0" applyFont="1" applyFill="1" applyBorder="1" applyAlignment="1">
      <alignment horizontal="center" vertical="center"/>
    </xf>
    <xf numFmtId="0" fontId="14" fillId="10" borderId="2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1303248</xdr:colOff>
      <xdr:row>1</xdr:row>
      <xdr:rowOff>201707</xdr:rowOff>
    </xdr:from>
    <xdr:ext cx="1061193" cy="1068128"/>
    <xdr:pic>
      <xdr:nvPicPr>
        <xdr:cNvPr id="9" name="Imagem 8">
          <a:extLst>
            <a:ext uri="{FF2B5EF4-FFF2-40B4-BE49-F238E27FC236}">
              <a16:creationId xmlns:a16="http://schemas.microsoft.com/office/drawing/2014/main" id="{428E47D5-77E9-4B4B-9009-2BA64E9A5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895" y="280148"/>
          <a:ext cx="1061193" cy="106812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17364</xdr:colOff>
      <xdr:row>1</xdr:row>
      <xdr:rowOff>28575</xdr:rowOff>
    </xdr:from>
    <xdr:ext cx="9963150" cy="778739"/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3C82C72D-9EBF-4A7B-A4A4-821082A74137}"/>
            </a:ext>
          </a:extLst>
        </xdr:cNvPr>
        <xdr:cNvSpPr/>
      </xdr:nvSpPr>
      <xdr:spPr>
        <a:xfrm>
          <a:off x="2549893" y="107016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</xdr:col>
      <xdr:colOff>2141999</xdr:colOff>
      <xdr:row>2</xdr:row>
      <xdr:rowOff>308864</xdr:rowOff>
    </xdr:from>
    <xdr:ext cx="9544050" cy="564001"/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4593C0AC-7F32-4E1B-816D-507F7262A05E}"/>
            </a:ext>
          </a:extLst>
        </xdr:cNvPr>
        <xdr:cNvSpPr/>
      </xdr:nvSpPr>
      <xdr:spPr>
        <a:xfrm>
          <a:off x="2231646" y="1160511"/>
          <a:ext cx="9544050" cy="56400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0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1ª ETAPA</a:t>
          </a:r>
          <a:endParaRPr lang="pt-BR" sz="30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4</xdr:col>
      <xdr:colOff>51781</xdr:colOff>
      <xdr:row>1</xdr:row>
      <xdr:rowOff>549089</xdr:rowOff>
    </xdr:from>
    <xdr:ext cx="4545668" cy="624595"/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1B3175A8-78C5-4CD4-9D1F-23A528273339}"/>
            </a:ext>
          </a:extLst>
        </xdr:cNvPr>
        <xdr:cNvSpPr/>
      </xdr:nvSpPr>
      <xdr:spPr>
        <a:xfrm>
          <a:off x="4713428" y="627530"/>
          <a:ext cx="4545668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B A L L E T  C L Á S S I C O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1303248</xdr:colOff>
      <xdr:row>1</xdr:row>
      <xdr:rowOff>201707</xdr:rowOff>
    </xdr:from>
    <xdr:ext cx="1061193" cy="1068128"/>
    <xdr:pic>
      <xdr:nvPicPr>
        <xdr:cNvPr id="2" name="Imagem 1">
          <a:extLst>
            <a:ext uri="{FF2B5EF4-FFF2-40B4-BE49-F238E27FC236}">
              <a16:creationId xmlns:a16="http://schemas.microsoft.com/office/drawing/2014/main" id="{C5FB6842-F796-4496-9DB1-E291809DB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8973" y="277907"/>
          <a:ext cx="1061193" cy="106812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17364</xdr:colOff>
      <xdr:row>1</xdr:row>
      <xdr:rowOff>28575</xdr:rowOff>
    </xdr:from>
    <xdr:ext cx="9963150" cy="77873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DAF0D8B1-8170-4B4B-802E-2E2A8D8DAF1F}"/>
            </a:ext>
          </a:extLst>
        </xdr:cNvPr>
        <xdr:cNvSpPr/>
      </xdr:nvSpPr>
      <xdr:spPr>
        <a:xfrm>
          <a:off x="2551014" y="104775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</xdr:col>
      <xdr:colOff>2141999</xdr:colOff>
      <xdr:row>2</xdr:row>
      <xdr:rowOff>308864</xdr:rowOff>
    </xdr:from>
    <xdr:ext cx="9544050" cy="564001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87321474-727A-4294-8EC5-A4E7A00A5747}"/>
            </a:ext>
          </a:extLst>
        </xdr:cNvPr>
        <xdr:cNvSpPr/>
      </xdr:nvSpPr>
      <xdr:spPr>
        <a:xfrm>
          <a:off x="2227724" y="1156589"/>
          <a:ext cx="9544050" cy="56400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0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1ª ETAPA</a:t>
          </a:r>
          <a:endParaRPr lang="pt-BR" sz="30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4</xdr:col>
      <xdr:colOff>51781</xdr:colOff>
      <xdr:row>1</xdr:row>
      <xdr:rowOff>549089</xdr:rowOff>
    </xdr:from>
    <xdr:ext cx="4545668" cy="624595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F519E403-E131-46A4-AE7C-CABFF2FE91AD}"/>
            </a:ext>
          </a:extLst>
        </xdr:cNvPr>
        <xdr:cNvSpPr/>
      </xdr:nvSpPr>
      <xdr:spPr>
        <a:xfrm>
          <a:off x="4719031" y="625289"/>
          <a:ext cx="4545668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B A L L E T  C L Á S S I C O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1322294</xdr:colOff>
      <xdr:row>1</xdr:row>
      <xdr:rowOff>209306</xdr:rowOff>
    </xdr:from>
    <xdr:ext cx="1098175" cy="1105352"/>
    <xdr:pic>
      <xdr:nvPicPr>
        <xdr:cNvPr id="6" name="Imagem 5">
          <a:extLst>
            <a:ext uri="{FF2B5EF4-FFF2-40B4-BE49-F238E27FC236}">
              <a16:creationId xmlns:a16="http://schemas.microsoft.com/office/drawing/2014/main" id="{69E0B62E-F7DD-4898-80DA-8A371F6D3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1941" y="287747"/>
          <a:ext cx="1098175" cy="1105352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107018</xdr:colOff>
      <xdr:row>1</xdr:row>
      <xdr:rowOff>28575</xdr:rowOff>
    </xdr:from>
    <xdr:ext cx="9963150" cy="778739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C5C4F5C4-F33D-4AA7-89D8-98663056B6B8}"/>
            </a:ext>
          </a:extLst>
        </xdr:cNvPr>
        <xdr:cNvSpPr/>
      </xdr:nvSpPr>
      <xdr:spPr>
        <a:xfrm>
          <a:off x="2639547" y="107016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158569</xdr:colOff>
      <xdr:row>2</xdr:row>
      <xdr:rowOff>308864</xdr:rowOff>
    </xdr:from>
    <xdr:ext cx="9544050" cy="564001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3EDF47FB-E129-485A-A327-CFC929A2D4E0}"/>
            </a:ext>
          </a:extLst>
        </xdr:cNvPr>
        <xdr:cNvSpPr/>
      </xdr:nvSpPr>
      <xdr:spPr>
        <a:xfrm>
          <a:off x="2691098" y="1160511"/>
          <a:ext cx="9544050" cy="56400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0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1ª ETAPA</a:t>
          </a:r>
          <a:endParaRPr lang="pt-BR" sz="30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4</xdr:col>
      <xdr:colOff>455517</xdr:colOff>
      <xdr:row>1</xdr:row>
      <xdr:rowOff>549089</xdr:rowOff>
    </xdr:from>
    <xdr:ext cx="4791568" cy="624595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C25D3855-0DE6-405B-A822-8D06DBCE5C1C}"/>
            </a:ext>
          </a:extLst>
        </xdr:cNvPr>
        <xdr:cNvSpPr/>
      </xdr:nvSpPr>
      <xdr:spPr>
        <a:xfrm>
          <a:off x="5117164" y="627530"/>
          <a:ext cx="4791568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D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A N Ç A S   U R B A N A S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1322294</xdr:colOff>
      <xdr:row>1</xdr:row>
      <xdr:rowOff>209306</xdr:rowOff>
    </xdr:from>
    <xdr:ext cx="1098175" cy="1105352"/>
    <xdr:pic>
      <xdr:nvPicPr>
        <xdr:cNvPr id="2" name="Imagem 1">
          <a:extLst>
            <a:ext uri="{FF2B5EF4-FFF2-40B4-BE49-F238E27FC236}">
              <a16:creationId xmlns:a16="http://schemas.microsoft.com/office/drawing/2014/main" id="{F856288C-D391-47EF-8746-FBD1D0CE7C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8019" y="285506"/>
          <a:ext cx="1098175" cy="1105352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107018</xdr:colOff>
      <xdr:row>1</xdr:row>
      <xdr:rowOff>28575</xdr:rowOff>
    </xdr:from>
    <xdr:ext cx="9963150" cy="77873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2D54CDF8-78DA-45F6-8768-CDB62400838D}"/>
            </a:ext>
          </a:extLst>
        </xdr:cNvPr>
        <xdr:cNvSpPr/>
      </xdr:nvSpPr>
      <xdr:spPr>
        <a:xfrm>
          <a:off x="2640668" y="104775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158569</xdr:colOff>
      <xdr:row>2</xdr:row>
      <xdr:rowOff>308864</xdr:rowOff>
    </xdr:from>
    <xdr:ext cx="9544050" cy="564001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33E134D7-8B01-47DD-89DB-70A21648F37C}"/>
            </a:ext>
          </a:extLst>
        </xdr:cNvPr>
        <xdr:cNvSpPr/>
      </xdr:nvSpPr>
      <xdr:spPr>
        <a:xfrm>
          <a:off x="2692219" y="1156589"/>
          <a:ext cx="9544050" cy="56400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0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1ª ETAPA</a:t>
          </a:r>
          <a:endParaRPr lang="pt-BR" sz="30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4</xdr:col>
      <xdr:colOff>455517</xdr:colOff>
      <xdr:row>1</xdr:row>
      <xdr:rowOff>549089</xdr:rowOff>
    </xdr:from>
    <xdr:ext cx="4791568" cy="624595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800E61CC-D45B-4C23-AEDD-75552662A3C7}"/>
            </a:ext>
          </a:extLst>
        </xdr:cNvPr>
        <xdr:cNvSpPr/>
      </xdr:nvSpPr>
      <xdr:spPr>
        <a:xfrm>
          <a:off x="5522817" y="625289"/>
          <a:ext cx="4791568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D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A N Ç A S   U R B A N A S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1176618</xdr:colOff>
      <xdr:row>1</xdr:row>
      <xdr:rowOff>164481</xdr:rowOff>
    </xdr:from>
    <xdr:ext cx="1098176" cy="1105353"/>
    <xdr:pic>
      <xdr:nvPicPr>
        <xdr:cNvPr id="10" name="Imagem 9">
          <a:extLst>
            <a:ext uri="{FF2B5EF4-FFF2-40B4-BE49-F238E27FC236}">
              <a16:creationId xmlns:a16="http://schemas.microsoft.com/office/drawing/2014/main" id="{F65334C6-2B6A-4C6F-B2E1-FC74DEF70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265" y="242922"/>
          <a:ext cx="1098176" cy="110535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2359401</xdr:colOff>
      <xdr:row>1</xdr:row>
      <xdr:rowOff>28575</xdr:rowOff>
    </xdr:from>
    <xdr:ext cx="9963150" cy="778739"/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A93AC4E8-2C56-4DCB-B507-2D4A7ACA08BB}"/>
            </a:ext>
          </a:extLst>
        </xdr:cNvPr>
        <xdr:cNvSpPr/>
      </xdr:nvSpPr>
      <xdr:spPr>
        <a:xfrm>
          <a:off x="2449048" y="107016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</xdr:col>
      <xdr:colOff>2354922</xdr:colOff>
      <xdr:row>2</xdr:row>
      <xdr:rowOff>308864</xdr:rowOff>
    </xdr:from>
    <xdr:ext cx="9544050" cy="564001"/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04881D39-F810-4073-8C8E-A031C0731DA3}"/>
            </a:ext>
          </a:extLst>
        </xdr:cNvPr>
        <xdr:cNvSpPr/>
      </xdr:nvSpPr>
      <xdr:spPr>
        <a:xfrm>
          <a:off x="2444569" y="1160511"/>
          <a:ext cx="9544050" cy="56400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0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1ª ETAPA</a:t>
          </a:r>
          <a:endParaRPr lang="pt-BR" sz="30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4</xdr:col>
      <xdr:colOff>750797</xdr:colOff>
      <xdr:row>1</xdr:row>
      <xdr:rowOff>549089</xdr:rowOff>
    </xdr:from>
    <xdr:ext cx="3564950" cy="624595"/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FC4DDF28-5E1E-4C8A-8A93-B360C656C224}"/>
            </a:ext>
          </a:extLst>
        </xdr:cNvPr>
        <xdr:cNvSpPr/>
      </xdr:nvSpPr>
      <xdr:spPr>
        <a:xfrm>
          <a:off x="5412444" y="627530"/>
          <a:ext cx="3564950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E S T I L O  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L I V R E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1176618</xdr:colOff>
      <xdr:row>1</xdr:row>
      <xdr:rowOff>164481</xdr:rowOff>
    </xdr:from>
    <xdr:ext cx="1098176" cy="1105353"/>
    <xdr:pic>
      <xdr:nvPicPr>
        <xdr:cNvPr id="2" name="Imagem 1">
          <a:extLst>
            <a:ext uri="{FF2B5EF4-FFF2-40B4-BE49-F238E27FC236}">
              <a16:creationId xmlns:a16="http://schemas.microsoft.com/office/drawing/2014/main" id="{BB263445-03AA-45E0-A1B0-34D6ED329C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343" y="240681"/>
          <a:ext cx="1098176" cy="110535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2359401</xdr:colOff>
      <xdr:row>1</xdr:row>
      <xdr:rowOff>28575</xdr:rowOff>
    </xdr:from>
    <xdr:ext cx="9963150" cy="77873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97E8B9A2-0F4D-4200-A8EB-17B7E9DC54C1}"/>
            </a:ext>
          </a:extLst>
        </xdr:cNvPr>
        <xdr:cNvSpPr/>
      </xdr:nvSpPr>
      <xdr:spPr>
        <a:xfrm>
          <a:off x="2445126" y="104775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</xdr:col>
      <xdr:colOff>2354922</xdr:colOff>
      <xdr:row>2</xdr:row>
      <xdr:rowOff>308864</xdr:rowOff>
    </xdr:from>
    <xdr:ext cx="9544050" cy="564001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AE3F59D3-56C7-47FE-A884-78E465C47B8E}"/>
            </a:ext>
          </a:extLst>
        </xdr:cNvPr>
        <xdr:cNvSpPr/>
      </xdr:nvSpPr>
      <xdr:spPr>
        <a:xfrm>
          <a:off x="2440647" y="1156589"/>
          <a:ext cx="9544050" cy="56400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0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1ª ETAPA</a:t>
          </a:r>
          <a:endParaRPr lang="pt-BR" sz="30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4</xdr:col>
      <xdr:colOff>750797</xdr:colOff>
      <xdr:row>1</xdr:row>
      <xdr:rowOff>549089</xdr:rowOff>
    </xdr:from>
    <xdr:ext cx="3564950" cy="624595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976B80F8-4B6D-42F0-BF32-0EC7D179ABD6}"/>
            </a:ext>
          </a:extLst>
        </xdr:cNvPr>
        <xdr:cNvSpPr/>
      </xdr:nvSpPr>
      <xdr:spPr>
        <a:xfrm>
          <a:off x="5818097" y="625289"/>
          <a:ext cx="3564950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E S T I L O  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L I V R E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1176618</xdr:colOff>
      <xdr:row>1</xdr:row>
      <xdr:rowOff>164481</xdr:rowOff>
    </xdr:from>
    <xdr:ext cx="1098176" cy="1105353"/>
    <xdr:pic>
      <xdr:nvPicPr>
        <xdr:cNvPr id="2" name="Imagem 1">
          <a:extLst>
            <a:ext uri="{FF2B5EF4-FFF2-40B4-BE49-F238E27FC236}">
              <a16:creationId xmlns:a16="http://schemas.microsoft.com/office/drawing/2014/main" id="{622F0ADF-55B7-43CD-8331-1C31E1F1B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343" y="240681"/>
          <a:ext cx="1098176" cy="110535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2359401</xdr:colOff>
      <xdr:row>1</xdr:row>
      <xdr:rowOff>28575</xdr:rowOff>
    </xdr:from>
    <xdr:ext cx="9963150" cy="77873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ACA01BE8-439C-4F6F-8FA8-542591F14C94}"/>
            </a:ext>
          </a:extLst>
        </xdr:cNvPr>
        <xdr:cNvSpPr/>
      </xdr:nvSpPr>
      <xdr:spPr>
        <a:xfrm>
          <a:off x="2445126" y="104775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</xdr:col>
      <xdr:colOff>2354922</xdr:colOff>
      <xdr:row>2</xdr:row>
      <xdr:rowOff>308864</xdr:rowOff>
    </xdr:from>
    <xdr:ext cx="9544050" cy="564001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1D34E0F5-7738-4C95-8C92-10C70BA49540}"/>
            </a:ext>
          </a:extLst>
        </xdr:cNvPr>
        <xdr:cNvSpPr/>
      </xdr:nvSpPr>
      <xdr:spPr>
        <a:xfrm>
          <a:off x="2440647" y="1156589"/>
          <a:ext cx="9544050" cy="56400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0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1ª ETAPA</a:t>
          </a:r>
          <a:endParaRPr lang="pt-BR" sz="30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-96744183</xdr:colOff>
      <xdr:row>1</xdr:row>
      <xdr:rowOff>549089</xdr:rowOff>
    </xdr:from>
    <xdr:ext cx="208689502" cy="655885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11C734D1-93AE-4E85-9BD6-EB08F6F80437}"/>
            </a:ext>
          </a:extLst>
        </xdr:cNvPr>
        <xdr:cNvSpPr/>
      </xdr:nvSpPr>
      <xdr:spPr>
        <a:xfrm>
          <a:off x="-96744183" y="625289"/>
          <a:ext cx="208689502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JAZZ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E S T I L O   L I V R E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SUB 09 FEMININO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PONTUAÇÃO ESCOLA: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SIM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CLASSIFICAÇÃO FINAL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NOMES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ESCOLA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FILIAL / TURMA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NOTA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CLASSIFICAÇÃO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NOMES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ESCOLA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NOTA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PONTUAÇÃO ALUNO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PONTUAÇÃO ESCOLA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SUB 11 FEMININO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CLASSIFICAÇÃO FINAL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NOMES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ESCOLA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FILIAL / TURMA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NOTA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CLASSIFICAÇÃO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NOMES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ESCOLA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TEMPO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PONTUAÇÃO ALUNO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PONTUAÇÃO ESCOLA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SUB 13 FEMININO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CLASSIFICAÇÃO FINAL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NOMES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ESCOLA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FILIAL / TURMA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NOTA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CLASSIFICAÇÃO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NOMES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ESCOLA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TEMPO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PONTUAÇÃO ALUNO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PONTUAÇÃO ESCOLA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SUB 14 FEMININO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CLASSIFICAÇÃO FINAL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NOMES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ESCOLA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FILIAL / TURMA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NOTA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CLASSIFICAÇÃO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NOMES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ESCOLA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TEMPO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PONTUAÇÃO ALUNO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PONTUAÇÃO ESCOLA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FEITIÇO NO PICADEIRO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LICEU JARDIM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ARABIAN NIGHTS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ARBOS SÃO CAETANO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SUB 17 FEMININO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CLASSIFICAÇÃO FINAL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NOMES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ESCOLA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FILIAL / TURMA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NOTA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CLASSIFICAÇÃO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NOMES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ESCOLA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TEMPO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PONTUAÇÃO ALUNO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PONTUAÇÃO ESCOLA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SINAIS NÃO LIDOS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HARMONIA SBC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RITMO DAS NACOES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HARMONIA SBC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O QUE ME PERSEGUE SOU EU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HARMONIA SBC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ENTRE NOS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ARBOS SÃO CAETANO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r>
            <a:rPr lang="pt-BR" sz="1100" b="1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effectLst/>
            </a:rPr>
            <a:t> 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1176618</xdr:colOff>
      <xdr:row>1</xdr:row>
      <xdr:rowOff>164481</xdr:rowOff>
    </xdr:from>
    <xdr:ext cx="1098176" cy="1105353"/>
    <xdr:pic>
      <xdr:nvPicPr>
        <xdr:cNvPr id="2" name="Imagem 1">
          <a:extLst>
            <a:ext uri="{FF2B5EF4-FFF2-40B4-BE49-F238E27FC236}">
              <a16:creationId xmlns:a16="http://schemas.microsoft.com/office/drawing/2014/main" id="{D133781A-281D-4CC4-A346-886447327D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343" y="240681"/>
          <a:ext cx="1098176" cy="110535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2359401</xdr:colOff>
      <xdr:row>1</xdr:row>
      <xdr:rowOff>28575</xdr:rowOff>
    </xdr:from>
    <xdr:ext cx="9963150" cy="77873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8B2C0FDE-0E4E-4C1C-9A59-541C81AEBB86}"/>
            </a:ext>
          </a:extLst>
        </xdr:cNvPr>
        <xdr:cNvSpPr/>
      </xdr:nvSpPr>
      <xdr:spPr>
        <a:xfrm>
          <a:off x="2445126" y="104775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</xdr:col>
      <xdr:colOff>2354922</xdr:colOff>
      <xdr:row>2</xdr:row>
      <xdr:rowOff>308864</xdr:rowOff>
    </xdr:from>
    <xdr:ext cx="9544050" cy="564001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C98CE6F5-2140-4C2F-A431-08D578E051ED}"/>
            </a:ext>
          </a:extLst>
        </xdr:cNvPr>
        <xdr:cNvSpPr/>
      </xdr:nvSpPr>
      <xdr:spPr>
        <a:xfrm>
          <a:off x="2440647" y="1156589"/>
          <a:ext cx="9544050" cy="56400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0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1ª ETAPA</a:t>
          </a:r>
          <a:endParaRPr lang="pt-BR" sz="30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297657" cy="323850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5798D837-4171-420A-9884-600128C47DBB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9716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0</xdr:row>
      <xdr:rowOff>0</xdr:rowOff>
    </xdr:from>
    <xdr:ext cx="297657" cy="323850"/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FA62A8D0-E054-4D8C-BB15-5489716D1D4C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9716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0</xdr:row>
      <xdr:rowOff>0</xdr:rowOff>
    </xdr:from>
    <xdr:ext cx="297657" cy="323850"/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93327EA2-C734-4808-9BF1-6B4E20C22B09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9716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0</xdr:row>
      <xdr:rowOff>0</xdr:rowOff>
    </xdr:from>
    <xdr:ext cx="297657" cy="32385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F4326097-E2D4-4EE3-B566-B5021CBAE4C8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9716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0</xdr:row>
      <xdr:rowOff>0</xdr:rowOff>
    </xdr:from>
    <xdr:ext cx="297657" cy="323850"/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DE0738AD-BBC3-43AD-A203-D019E99B9ACB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9716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0</xdr:row>
      <xdr:rowOff>0</xdr:rowOff>
    </xdr:from>
    <xdr:ext cx="297657" cy="323850"/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80CB1158-0075-4002-8D9C-1859F8A02804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9716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B65874FB-430A-45A3-83AE-D6E49137AA87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747C2962-67A4-49B9-B34E-838839453F05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9BDD39D0-0FD4-47EA-882E-33FD45599FD5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2D54068B-F182-4B7D-A487-A5A1BCC3CC45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D532628D-BF00-4D79-B52D-299692385476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CDEE9EDD-B854-4761-9B37-E39EC41F20AF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274547</xdr:colOff>
      <xdr:row>1</xdr:row>
      <xdr:rowOff>21430</xdr:rowOff>
    </xdr:from>
    <xdr:ext cx="8315324" cy="647998"/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59E15EDA-B350-495C-9A71-C678BB94542C}"/>
            </a:ext>
          </a:extLst>
        </xdr:cNvPr>
        <xdr:cNvSpPr/>
      </xdr:nvSpPr>
      <xdr:spPr>
        <a:xfrm>
          <a:off x="2000253" y="111077"/>
          <a:ext cx="8315324" cy="647998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3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BBE3CB76-FE43-44FB-AB99-4E52BA44BE9D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A41DCB92-BF63-4DDD-A9CD-43515D421AB4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24B03213-B591-487C-B8AD-01D8A4623514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49AF04DA-8C11-4476-A41F-ED98F80917E6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018B032A-6A75-41D1-8B57-D44D271392FA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79842FE3-9621-46F5-840E-7DC84821B5F2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C4345D6E-0859-4006-909E-2EBFE0ABDF7B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7" name="AutoShape 1">
          <a:extLst>
            <a:ext uri="{FF2B5EF4-FFF2-40B4-BE49-F238E27FC236}">
              <a16:creationId xmlns:a16="http://schemas.microsoft.com/office/drawing/2014/main" id="{CE44B069-0CB9-4FB8-9A8A-B597826C28FD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8" name="AutoShape 1">
          <a:extLst>
            <a:ext uri="{FF2B5EF4-FFF2-40B4-BE49-F238E27FC236}">
              <a16:creationId xmlns:a16="http://schemas.microsoft.com/office/drawing/2014/main" id="{3D5CA091-C803-4867-B907-161083053D4E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9" name="AutoShape 1">
          <a:extLst>
            <a:ext uri="{FF2B5EF4-FFF2-40B4-BE49-F238E27FC236}">
              <a16:creationId xmlns:a16="http://schemas.microsoft.com/office/drawing/2014/main" id="{ED836B7A-68E4-4DE8-B76A-C2EC66B54D39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30" name="AutoShape 1">
          <a:extLst>
            <a:ext uri="{FF2B5EF4-FFF2-40B4-BE49-F238E27FC236}">
              <a16:creationId xmlns:a16="http://schemas.microsoft.com/office/drawing/2014/main" id="{0CA13A06-33D0-4509-ACD7-A15DB8127B5D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31" name="AutoShape 1">
          <a:extLst>
            <a:ext uri="{FF2B5EF4-FFF2-40B4-BE49-F238E27FC236}">
              <a16:creationId xmlns:a16="http://schemas.microsoft.com/office/drawing/2014/main" id="{ACE3CBB6-1EC0-41BD-869B-618A39BA9C38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986118</xdr:colOff>
      <xdr:row>1</xdr:row>
      <xdr:rowOff>156883</xdr:rowOff>
    </xdr:from>
    <xdr:ext cx="1007689" cy="1060891"/>
    <xdr:pic>
      <xdr:nvPicPr>
        <xdr:cNvPr id="33" name="Imagem 32">
          <a:extLst>
            <a:ext uri="{FF2B5EF4-FFF2-40B4-BE49-F238E27FC236}">
              <a16:creationId xmlns:a16="http://schemas.microsoft.com/office/drawing/2014/main" id="{72EE1BFC-7577-4033-94A5-5EAF8841E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765" y="246530"/>
          <a:ext cx="1007689" cy="106089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581025</xdr:colOff>
      <xdr:row>1</xdr:row>
      <xdr:rowOff>504825</xdr:rowOff>
    </xdr:from>
    <xdr:ext cx="6058859" cy="595484"/>
    <xdr:sp macro="" textlink="">
      <xdr:nvSpPr>
        <xdr:cNvPr id="35" name="Retângulo 34">
          <a:extLst>
            <a:ext uri="{FF2B5EF4-FFF2-40B4-BE49-F238E27FC236}">
              <a16:creationId xmlns:a16="http://schemas.microsoft.com/office/drawing/2014/main" id="{FA7688CC-6C1B-44B9-B3F5-4D2A69BD0E3D}"/>
            </a:ext>
          </a:extLst>
        </xdr:cNvPr>
        <xdr:cNvSpPr/>
      </xdr:nvSpPr>
      <xdr:spPr>
        <a:xfrm>
          <a:off x="3292849" y="594472"/>
          <a:ext cx="6058859" cy="59548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  <a:latin typeface="Century Gothic" panose="020B0502020202020204" pitchFamily="34" charset="0"/>
            </a:rPr>
            <a:t>D A N Ç A</a:t>
          </a:r>
        </a:p>
      </xdr:txBody>
    </xdr:sp>
    <xdr:clientData/>
  </xdr:oneCellAnchor>
  <xdr:oneCellAnchor>
    <xdr:from>
      <xdr:col>6</xdr:col>
      <xdr:colOff>0</xdr:colOff>
      <xdr:row>2</xdr:row>
      <xdr:rowOff>285750</xdr:rowOff>
    </xdr:from>
    <xdr:ext cx="9086849" cy="438262"/>
    <xdr:sp macro="" textlink="">
      <xdr:nvSpPr>
        <xdr:cNvPr id="36" name="Retângulo 35">
          <a:extLst>
            <a:ext uri="{FF2B5EF4-FFF2-40B4-BE49-F238E27FC236}">
              <a16:creationId xmlns:a16="http://schemas.microsoft.com/office/drawing/2014/main" id="{09348463-F81E-48B2-B061-F3A1993D503E}"/>
            </a:ext>
          </a:extLst>
        </xdr:cNvPr>
        <xdr:cNvSpPr/>
      </xdr:nvSpPr>
      <xdr:spPr>
        <a:xfrm>
          <a:off x="1725706" y="1204632"/>
          <a:ext cx="9086849" cy="43826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2</xdr:col>
      <xdr:colOff>1333499</xdr:colOff>
      <xdr:row>2</xdr:row>
      <xdr:rowOff>212912</xdr:rowOff>
    </xdr:from>
    <xdr:ext cx="9544050" cy="564001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4C42F224-2CB3-468E-9073-EB951A30B924}"/>
            </a:ext>
          </a:extLst>
        </xdr:cNvPr>
        <xdr:cNvSpPr/>
      </xdr:nvSpPr>
      <xdr:spPr>
        <a:xfrm>
          <a:off x="3059205" y="1131794"/>
          <a:ext cx="9544050" cy="56400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0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2ª ETAPA</a:t>
          </a:r>
          <a:endParaRPr lang="pt-BR" sz="30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2DED077-7042-420C-8463-787D6414E1C8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99F78CE3-4540-4482-AF51-094CEB5811EB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80B30887-1957-47F6-8647-3AE94E9A4210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F681AC0C-3DA4-4B66-A82B-785681E417EC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3FF60576-34D5-40EE-BFDF-23DD4861F9AB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610FFCA5-F86D-40A9-8C9C-7C07FB93343C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5AA0D971-119D-47E4-9A48-FD7370220864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DAEA4CBF-90BB-4079-B600-38AA8A12017C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BD429CDC-AFA8-4437-ADEC-6E097764BA3D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FEF47229-C0B1-4B4C-A664-3FF8FE5E3876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1DECEA38-9F33-4014-B86E-B9C9ADCA1B9B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715148E3-6B64-4054-986B-C2DE84D49D0F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F6F6F44C-E23E-4FB3-B8F2-561DC2B17462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020940BD-A2C2-418B-A108-6E4F392DD40E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636525D3-6855-4B20-A1B9-97261B84AFA7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31F21591-3856-4B1D-922E-014295F9C392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3A4BA062-9D63-44B1-9D32-F3C8823F12E6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0EE00073-4AA3-4EED-AE73-1F9034AE0ADC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8AB7949F-920E-438C-B7B3-8013036540BB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E40F667D-EAFD-4A8B-B597-5796CEFA0FB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A701046A-DCA5-4966-B895-865FF19F335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4552030E-D889-4C44-B573-E7BC4856FD94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6C706509-6912-477D-A543-C9191F979639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D37A32CD-FBCF-4CF7-AC3A-7272FABD18D8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40A724C1-2B25-4AB0-A96E-EBCE1199046B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7" name="AutoShape 1">
          <a:extLst>
            <a:ext uri="{FF2B5EF4-FFF2-40B4-BE49-F238E27FC236}">
              <a16:creationId xmlns:a16="http://schemas.microsoft.com/office/drawing/2014/main" id="{60C1B6A8-F5D9-4EED-9790-B31002724DEE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8" name="AutoShape 1">
          <a:extLst>
            <a:ext uri="{FF2B5EF4-FFF2-40B4-BE49-F238E27FC236}">
              <a16:creationId xmlns:a16="http://schemas.microsoft.com/office/drawing/2014/main" id="{881D8A3B-56BB-4789-AF1A-9D94202466D4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9" name="AutoShape 1">
          <a:extLst>
            <a:ext uri="{FF2B5EF4-FFF2-40B4-BE49-F238E27FC236}">
              <a16:creationId xmlns:a16="http://schemas.microsoft.com/office/drawing/2014/main" id="{1B5CFF57-273E-44D9-8B76-7B8BE55C8963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0" name="AutoShape 1">
          <a:extLst>
            <a:ext uri="{FF2B5EF4-FFF2-40B4-BE49-F238E27FC236}">
              <a16:creationId xmlns:a16="http://schemas.microsoft.com/office/drawing/2014/main" id="{8F05CFD5-A8C8-439C-A863-1101FE4CCE59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1" name="AutoShape 1">
          <a:extLst>
            <a:ext uri="{FF2B5EF4-FFF2-40B4-BE49-F238E27FC236}">
              <a16:creationId xmlns:a16="http://schemas.microsoft.com/office/drawing/2014/main" id="{F189FF8B-C11A-43AB-87B1-EEACC4B2F1AF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2" name="AutoShape 1">
          <a:extLst>
            <a:ext uri="{FF2B5EF4-FFF2-40B4-BE49-F238E27FC236}">
              <a16:creationId xmlns:a16="http://schemas.microsoft.com/office/drawing/2014/main" id="{A4EAEAB7-D34D-44FC-9B8E-F9A7227B8BF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3" name="AutoShape 1">
          <a:extLst>
            <a:ext uri="{FF2B5EF4-FFF2-40B4-BE49-F238E27FC236}">
              <a16:creationId xmlns:a16="http://schemas.microsoft.com/office/drawing/2014/main" id="{FCB62843-C193-418F-8335-BE9B84AB5817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4" name="AutoShape 1">
          <a:extLst>
            <a:ext uri="{FF2B5EF4-FFF2-40B4-BE49-F238E27FC236}">
              <a16:creationId xmlns:a16="http://schemas.microsoft.com/office/drawing/2014/main" id="{057BFF9B-5F4B-4B06-8000-2B77CA15B97F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5" name="AutoShape 1">
          <a:extLst>
            <a:ext uri="{FF2B5EF4-FFF2-40B4-BE49-F238E27FC236}">
              <a16:creationId xmlns:a16="http://schemas.microsoft.com/office/drawing/2014/main" id="{65324413-5356-466C-8233-5A42B6E40A8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6" name="AutoShape 1">
          <a:extLst>
            <a:ext uri="{FF2B5EF4-FFF2-40B4-BE49-F238E27FC236}">
              <a16:creationId xmlns:a16="http://schemas.microsoft.com/office/drawing/2014/main" id="{18D7DA7F-507B-48E4-A8DD-0BF36E46F5E4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7" name="AutoShape 1">
          <a:extLst>
            <a:ext uri="{FF2B5EF4-FFF2-40B4-BE49-F238E27FC236}">
              <a16:creationId xmlns:a16="http://schemas.microsoft.com/office/drawing/2014/main" id="{554FC098-FE6D-44EC-BC3B-A0FBD0426107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38" name="AutoShape 1">
          <a:extLst>
            <a:ext uri="{FF2B5EF4-FFF2-40B4-BE49-F238E27FC236}">
              <a16:creationId xmlns:a16="http://schemas.microsoft.com/office/drawing/2014/main" id="{1FAE7B34-A622-4A16-B966-167C8247E05B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39" name="AutoShape 1">
          <a:extLst>
            <a:ext uri="{FF2B5EF4-FFF2-40B4-BE49-F238E27FC236}">
              <a16:creationId xmlns:a16="http://schemas.microsoft.com/office/drawing/2014/main" id="{0A129240-2FEC-4F85-8F55-E3993A86DB89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0" name="AutoShape 1">
          <a:extLst>
            <a:ext uri="{FF2B5EF4-FFF2-40B4-BE49-F238E27FC236}">
              <a16:creationId xmlns:a16="http://schemas.microsoft.com/office/drawing/2014/main" id="{348D311B-C9C8-4A71-A8B6-9050EA895985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1" name="AutoShape 1">
          <a:extLst>
            <a:ext uri="{FF2B5EF4-FFF2-40B4-BE49-F238E27FC236}">
              <a16:creationId xmlns:a16="http://schemas.microsoft.com/office/drawing/2014/main" id="{A1EC0E47-7B1E-42E6-9AF7-EF2980198F94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2" name="AutoShape 1">
          <a:extLst>
            <a:ext uri="{FF2B5EF4-FFF2-40B4-BE49-F238E27FC236}">
              <a16:creationId xmlns:a16="http://schemas.microsoft.com/office/drawing/2014/main" id="{03956F92-0A9A-4070-B1EA-8A9FD18689BB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3" name="AutoShape 1">
          <a:extLst>
            <a:ext uri="{FF2B5EF4-FFF2-40B4-BE49-F238E27FC236}">
              <a16:creationId xmlns:a16="http://schemas.microsoft.com/office/drawing/2014/main" id="{F7E17A11-69EB-4FA2-B98C-FBFAE4F0AF3A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4" name="AutoShape 1">
          <a:extLst>
            <a:ext uri="{FF2B5EF4-FFF2-40B4-BE49-F238E27FC236}">
              <a16:creationId xmlns:a16="http://schemas.microsoft.com/office/drawing/2014/main" id="{F6EB699B-BAC6-45C6-AD33-E8D341B570B3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5" name="AutoShape 1">
          <a:extLst>
            <a:ext uri="{FF2B5EF4-FFF2-40B4-BE49-F238E27FC236}">
              <a16:creationId xmlns:a16="http://schemas.microsoft.com/office/drawing/2014/main" id="{80567EB8-993D-4C55-AAF3-3F4F45B091C4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6" name="AutoShape 1">
          <a:extLst>
            <a:ext uri="{FF2B5EF4-FFF2-40B4-BE49-F238E27FC236}">
              <a16:creationId xmlns:a16="http://schemas.microsoft.com/office/drawing/2014/main" id="{688D0C66-A4A5-4BC8-8380-11F3A34D7C40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7" name="AutoShape 1">
          <a:extLst>
            <a:ext uri="{FF2B5EF4-FFF2-40B4-BE49-F238E27FC236}">
              <a16:creationId xmlns:a16="http://schemas.microsoft.com/office/drawing/2014/main" id="{8D9C6C01-F447-423C-9961-8ED7E95EBF54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8" name="AutoShape 1">
          <a:extLst>
            <a:ext uri="{FF2B5EF4-FFF2-40B4-BE49-F238E27FC236}">
              <a16:creationId xmlns:a16="http://schemas.microsoft.com/office/drawing/2014/main" id="{8716F746-F275-4F16-8ECC-B5CB73C0A7F6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9" name="AutoShape 1">
          <a:extLst>
            <a:ext uri="{FF2B5EF4-FFF2-40B4-BE49-F238E27FC236}">
              <a16:creationId xmlns:a16="http://schemas.microsoft.com/office/drawing/2014/main" id="{9C56974E-EDA2-44AB-B8D9-6F073B1E99B2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0" name="AutoShape 1">
          <a:extLst>
            <a:ext uri="{FF2B5EF4-FFF2-40B4-BE49-F238E27FC236}">
              <a16:creationId xmlns:a16="http://schemas.microsoft.com/office/drawing/2014/main" id="{86161E0F-FB08-4912-AE5A-F241661DED02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1" name="AutoShape 1">
          <a:extLst>
            <a:ext uri="{FF2B5EF4-FFF2-40B4-BE49-F238E27FC236}">
              <a16:creationId xmlns:a16="http://schemas.microsoft.com/office/drawing/2014/main" id="{622AD723-67A9-4436-9AAF-8F835BB604B4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2" name="AutoShape 1">
          <a:extLst>
            <a:ext uri="{FF2B5EF4-FFF2-40B4-BE49-F238E27FC236}">
              <a16:creationId xmlns:a16="http://schemas.microsoft.com/office/drawing/2014/main" id="{87F225F1-D86B-4CCD-9AAD-844B9621F3D9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3" name="AutoShape 1">
          <a:extLst>
            <a:ext uri="{FF2B5EF4-FFF2-40B4-BE49-F238E27FC236}">
              <a16:creationId xmlns:a16="http://schemas.microsoft.com/office/drawing/2014/main" id="{D5269A3E-4542-4D14-950E-6167ECEC5B20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4" name="AutoShape 1">
          <a:extLst>
            <a:ext uri="{FF2B5EF4-FFF2-40B4-BE49-F238E27FC236}">
              <a16:creationId xmlns:a16="http://schemas.microsoft.com/office/drawing/2014/main" id="{4A2C230B-91F3-41BC-BFCC-313DCE5998CC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5" name="AutoShape 1">
          <a:extLst>
            <a:ext uri="{FF2B5EF4-FFF2-40B4-BE49-F238E27FC236}">
              <a16:creationId xmlns:a16="http://schemas.microsoft.com/office/drawing/2014/main" id="{096A73EA-9705-47AA-B150-52E49725F300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56" name="AutoShape 1">
          <a:extLst>
            <a:ext uri="{FF2B5EF4-FFF2-40B4-BE49-F238E27FC236}">
              <a16:creationId xmlns:a16="http://schemas.microsoft.com/office/drawing/2014/main" id="{C0DAB8D2-75A8-4BBD-A330-06C05BC1A1B2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57" name="AutoShape 1">
          <a:extLst>
            <a:ext uri="{FF2B5EF4-FFF2-40B4-BE49-F238E27FC236}">
              <a16:creationId xmlns:a16="http://schemas.microsoft.com/office/drawing/2014/main" id="{12535838-77D9-4CA1-925F-9F47C7A4711F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58" name="AutoShape 1">
          <a:extLst>
            <a:ext uri="{FF2B5EF4-FFF2-40B4-BE49-F238E27FC236}">
              <a16:creationId xmlns:a16="http://schemas.microsoft.com/office/drawing/2014/main" id="{30F42C3F-FE42-428A-9EDC-F5CBC43785FA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59" name="AutoShape 1">
          <a:extLst>
            <a:ext uri="{FF2B5EF4-FFF2-40B4-BE49-F238E27FC236}">
              <a16:creationId xmlns:a16="http://schemas.microsoft.com/office/drawing/2014/main" id="{F647B4DE-694E-4CE8-9D8E-8AC8B81250B9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0" name="AutoShape 1">
          <a:extLst>
            <a:ext uri="{FF2B5EF4-FFF2-40B4-BE49-F238E27FC236}">
              <a16:creationId xmlns:a16="http://schemas.microsoft.com/office/drawing/2014/main" id="{EB09D9BF-3AA1-4F2E-AF04-9778F6582AD1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1" name="AutoShape 1">
          <a:extLst>
            <a:ext uri="{FF2B5EF4-FFF2-40B4-BE49-F238E27FC236}">
              <a16:creationId xmlns:a16="http://schemas.microsoft.com/office/drawing/2014/main" id="{BC34DAEC-8357-4B40-A92E-A8DDD1ACCCF1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2" name="AutoShape 1">
          <a:extLst>
            <a:ext uri="{FF2B5EF4-FFF2-40B4-BE49-F238E27FC236}">
              <a16:creationId xmlns:a16="http://schemas.microsoft.com/office/drawing/2014/main" id="{75C556BA-A595-41DD-BA8A-1E523D6B2390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3" name="AutoShape 1">
          <a:extLst>
            <a:ext uri="{FF2B5EF4-FFF2-40B4-BE49-F238E27FC236}">
              <a16:creationId xmlns:a16="http://schemas.microsoft.com/office/drawing/2014/main" id="{987B6B94-5274-4369-A426-B2B339D3548B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4" name="AutoShape 1">
          <a:extLst>
            <a:ext uri="{FF2B5EF4-FFF2-40B4-BE49-F238E27FC236}">
              <a16:creationId xmlns:a16="http://schemas.microsoft.com/office/drawing/2014/main" id="{2E86874D-AC9F-4939-B575-1347637255A1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5" name="AutoShape 1">
          <a:extLst>
            <a:ext uri="{FF2B5EF4-FFF2-40B4-BE49-F238E27FC236}">
              <a16:creationId xmlns:a16="http://schemas.microsoft.com/office/drawing/2014/main" id="{7B13F508-7554-4077-93CD-DF6436070E51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6" name="AutoShape 1">
          <a:extLst>
            <a:ext uri="{FF2B5EF4-FFF2-40B4-BE49-F238E27FC236}">
              <a16:creationId xmlns:a16="http://schemas.microsoft.com/office/drawing/2014/main" id="{7DC18C3C-7ECB-4D73-AFF6-1F9316DDEB78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7" name="AutoShape 1">
          <a:extLst>
            <a:ext uri="{FF2B5EF4-FFF2-40B4-BE49-F238E27FC236}">
              <a16:creationId xmlns:a16="http://schemas.microsoft.com/office/drawing/2014/main" id="{4B729F41-EB7A-42F8-BD57-5FD85536E1FC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68" name="AutoShape 1">
          <a:extLst>
            <a:ext uri="{FF2B5EF4-FFF2-40B4-BE49-F238E27FC236}">
              <a16:creationId xmlns:a16="http://schemas.microsoft.com/office/drawing/2014/main" id="{4A07DF31-E2C5-4B01-9C58-D48308C0DA29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69" name="AutoShape 1">
          <a:extLst>
            <a:ext uri="{FF2B5EF4-FFF2-40B4-BE49-F238E27FC236}">
              <a16:creationId xmlns:a16="http://schemas.microsoft.com/office/drawing/2014/main" id="{A2C1FF24-4F52-4AE9-8FA9-6A649D1A3908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0" name="AutoShape 1">
          <a:extLst>
            <a:ext uri="{FF2B5EF4-FFF2-40B4-BE49-F238E27FC236}">
              <a16:creationId xmlns:a16="http://schemas.microsoft.com/office/drawing/2014/main" id="{614B940C-0745-4192-8592-4E81FD9E06FD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1" name="AutoShape 1">
          <a:extLst>
            <a:ext uri="{FF2B5EF4-FFF2-40B4-BE49-F238E27FC236}">
              <a16:creationId xmlns:a16="http://schemas.microsoft.com/office/drawing/2014/main" id="{51B85763-8344-436E-99D9-B2D5A4A838F7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2" name="AutoShape 1">
          <a:extLst>
            <a:ext uri="{FF2B5EF4-FFF2-40B4-BE49-F238E27FC236}">
              <a16:creationId xmlns:a16="http://schemas.microsoft.com/office/drawing/2014/main" id="{F40FAE14-F26F-4F14-83C3-C874BA878B07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3" name="AutoShape 1">
          <a:extLst>
            <a:ext uri="{FF2B5EF4-FFF2-40B4-BE49-F238E27FC236}">
              <a16:creationId xmlns:a16="http://schemas.microsoft.com/office/drawing/2014/main" id="{2A77A6A1-FEF8-4BB9-AF49-C6F731004708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4" name="AutoShape 1">
          <a:extLst>
            <a:ext uri="{FF2B5EF4-FFF2-40B4-BE49-F238E27FC236}">
              <a16:creationId xmlns:a16="http://schemas.microsoft.com/office/drawing/2014/main" id="{97EC1A4D-E139-4C37-BB31-FD2E993A38C6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5" name="AutoShape 1">
          <a:extLst>
            <a:ext uri="{FF2B5EF4-FFF2-40B4-BE49-F238E27FC236}">
              <a16:creationId xmlns:a16="http://schemas.microsoft.com/office/drawing/2014/main" id="{AFCF4F78-84F0-4CDC-9033-CEDEE35767AD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6" name="AutoShape 1">
          <a:extLst>
            <a:ext uri="{FF2B5EF4-FFF2-40B4-BE49-F238E27FC236}">
              <a16:creationId xmlns:a16="http://schemas.microsoft.com/office/drawing/2014/main" id="{F40D3DBD-146D-40A2-8B75-389BF94DFC19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7" name="AutoShape 1">
          <a:extLst>
            <a:ext uri="{FF2B5EF4-FFF2-40B4-BE49-F238E27FC236}">
              <a16:creationId xmlns:a16="http://schemas.microsoft.com/office/drawing/2014/main" id="{7BCC8DB0-A106-4F9A-8697-DC256A0A19D9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8" name="AutoShape 1">
          <a:extLst>
            <a:ext uri="{FF2B5EF4-FFF2-40B4-BE49-F238E27FC236}">
              <a16:creationId xmlns:a16="http://schemas.microsoft.com/office/drawing/2014/main" id="{AEA7D0F4-A1D3-447C-8A8D-1DEE215DDCCB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9" name="AutoShape 1">
          <a:extLst>
            <a:ext uri="{FF2B5EF4-FFF2-40B4-BE49-F238E27FC236}">
              <a16:creationId xmlns:a16="http://schemas.microsoft.com/office/drawing/2014/main" id="{D18A7C53-BB90-4619-B839-CCE8AA707ADC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0" name="AutoShape 1">
          <a:extLst>
            <a:ext uri="{FF2B5EF4-FFF2-40B4-BE49-F238E27FC236}">
              <a16:creationId xmlns:a16="http://schemas.microsoft.com/office/drawing/2014/main" id="{3E80AD71-23A2-4419-8EDE-5569B8594851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1" name="AutoShape 1">
          <a:extLst>
            <a:ext uri="{FF2B5EF4-FFF2-40B4-BE49-F238E27FC236}">
              <a16:creationId xmlns:a16="http://schemas.microsoft.com/office/drawing/2014/main" id="{47B0B03B-A566-4D2B-888D-D67ADD1E449D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2" name="AutoShape 1">
          <a:extLst>
            <a:ext uri="{FF2B5EF4-FFF2-40B4-BE49-F238E27FC236}">
              <a16:creationId xmlns:a16="http://schemas.microsoft.com/office/drawing/2014/main" id="{972E750E-0E58-4980-8BF2-5234BA636E0E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3" name="AutoShape 1">
          <a:extLst>
            <a:ext uri="{FF2B5EF4-FFF2-40B4-BE49-F238E27FC236}">
              <a16:creationId xmlns:a16="http://schemas.microsoft.com/office/drawing/2014/main" id="{0F5A1896-6DB2-4227-A4BA-4C718D075B4B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4" name="AutoShape 1">
          <a:extLst>
            <a:ext uri="{FF2B5EF4-FFF2-40B4-BE49-F238E27FC236}">
              <a16:creationId xmlns:a16="http://schemas.microsoft.com/office/drawing/2014/main" id="{86C9F05B-0DAB-4F7A-8196-23767B6437B2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5" name="AutoShape 1">
          <a:extLst>
            <a:ext uri="{FF2B5EF4-FFF2-40B4-BE49-F238E27FC236}">
              <a16:creationId xmlns:a16="http://schemas.microsoft.com/office/drawing/2014/main" id="{DB457B0D-62D4-432B-8961-27501F7CFB06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6" name="AutoShape 1">
          <a:extLst>
            <a:ext uri="{FF2B5EF4-FFF2-40B4-BE49-F238E27FC236}">
              <a16:creationId xmlns:a16="http://schemas.microsoft.com/office/drawing/2014/main" id="{38C3F305-735B-4A8B-8166-54863E2E6A45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7" name="AutoShape 1">
          <a:extLst>
            <a:ext uri="{FF2B5EF4-FFF2-40B4-BE49-F238E27FC236}">
              <a16:creationId xmlns:a16="http://schemas.microsoft.com/office/drawing/2014/main" id="{035D20D5-A1E7-4594-89E7-4AB4297503DE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8" name="AutoShape 1">
          <a:extLst>
            <a:ext uri="{FF2B5EF4-FFF2-40B4-BE49-F238E27FC236}">
              <a16:creationId xmlns:a16="http://schemas.microsoft.com/office/drawing/2014/main" id="{D35CC62F-3239-4F07-9734-4BD3AFD8D88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9" name="AutoShape 1">
          <a:extLst>
            <a:ext uri="{FF2B5EF4-FFF2-40B4-BE49-F238E27FC236}">
              <a16:creationId xmlns:a16="http://schemas.microsoft.com/office/drawing/2014/main" id="{10986766-EBE0-4785-9EC0-03DBE369E4AC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0" name="AutoShape 1">
          <a:extLst>
            <a:ext uri="{FF2B5EF4-FFF2-40B4-BE49-F238E27FC236}">
              <a16:creationId xmlns:a16="http://schemas.microsoft.com/office/drawing/2014/main" id="{FBC19C42-7C4C-49B7-ADDA-FCC72CDF0022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1" name="AutoShape 1">
          <a:extLst>
            <a:ext uri="{FF2B5EF4-FFF2-40B4-BE49-F238E27FC236}">
              <a16:creationId xmlns:a16="http://schemas.microsoft.com/office/drawing/2014/main" id="{D5E9FDF0-3CFF-4D49-BAA3-BBDC3F6CB61C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2" name="AutoShape 1">
          <a:extLst>
            <a:ext uri="{FF2B5EF4-FFF2-40B4-BE49-F238E27FC236}">
              <a16:creationId xmlns:a16="http://schemas.microsoft.com/office/drawing/2014/main" id="{009BE1BD-AEBE-4AE0-9493-247924E1D41F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3" name="AutoShape 1">
          <a:extLst>
            <a:ext uri="{FF2B5EF4-FFF2-40B4-BE49-F238E27FC236}">
              <a16:creationId xmlns:a16="http://schemas.microsoft.com/office/drawing/2014/main" id="{4D303DEF-59C5-49A4-8200-243B7CDA467E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4" name="AutoShape 1">
          <a:extLst>
            <a:ext uri="{FF2B5EF4-FFF2-40B4-BE49-F238E27FC236}">
              <a16:creationId xmlns:a16="http://schemas.microsoft.com/office/drawing/2014/main" id="{799A7E3F-FCCE-4975-83C5-C938B41376D7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5" name="AutoShape 1">
          <a:extLst>
            <a:ext uri="{FF2B5EF4-FFF2-40B4-BE49-F238E27FC236}">
              <a16:creationId xmlns:a16="http://schemas.microsoft.com/office/drawing/2014/main" id="{36803FFA-AAA6-4640-BC25-AA32053CA6F9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6" name="AutoShape 1">
          <a:extLst>
            <a:ext uri="{FF2B5EF4-FFF2-40B4-BE49-F238E27FC236}">
              <a16:creationId xmlns:a16="http://schemas.microsoft.com/office/drawing/2014/main" id="{5FB09995-E1AD-4F01-BF5A-91794BE062AE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7" name="AutoShape 1">
          <a:extLst>
            <a:ext uri="{FF2B5EF4-FFF2-40B4-BE49-F238E27FC236}">
              <a16:creationId xmlns:a16="http://schemas.microsoft.com/office/drawing/2014/main" id="{BF805302-62F9-4BAE-B27C-1D25BD0C2641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98" name="AutoShape 1">
          <a:extLst>
            <a:ext uri="{FF2B5EF4-FFF2-40B4-BE49-F238E27FC236}">
              <a16:creationId xmlns:a16="http://schemas.microsoft.com/office/drawing/2014/main" id="{0AF677B9-A392-4D33-A7A5-8506EA8FFBD2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99" name="AutoShape 1">
          <a:extLst>
            <a:ext uri="{FF2B5EF4-FFF2-40B4-BE49-F238E27FC236}">
              <a16:creationId xmlns:a16="http://schemas.microsoft.com/office/drawing/2014/main" id="{22B73EB0-1107-49C8-9969-2A2AE258AC54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0" name="AutoShape 1">
          <a:extLst>
            <a:ext uri="{FF2B5EF4-FFF2-40B4-BE49-F238E27FC236}">
              <a16:creationId xmlns:a16="http://schemas.microsoft.com/office/drawing/2014/main" id="{C7C847B5-B2ED-48B5-9537-E3A22850933D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1" name="AutoShape 1">
          <a:extLst>
            <a:ext uri="{FF2B5EF4-FFF2-40B4-BE49-F238E27FC236}">
              <a16:creationId xmlns:a16="http://schemas.microsoft.com/office/drawing/2014/main" id="{A80128E1-6999-4A1A-998D-09C6474F7901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2" name="AutoShape 1">
          <a:extLst>
            <a:ext uri="{FF2B5EF4-FFF2-40B4-BE49-F238E27FC236}">
              <a16:creationId xmlns:a16="http://schemas.microsoft.com/office/drawing/2014/main" id="{18CECB85-C5F2-4611-9EAF-5B1BE210DCA8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3" name="AutoShape 1">
          <a:extLst>
            <a:ext uri="{FF2B5EF4-FFF2-40B4-BE49-F238E27FC236}">
              <a16:creationId xmlns:a16="http://schemas.microsoft.com/office/drawing/2014/main" id="{15102049-F38A-4D26-9F31-F8A164D5A71B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4" name="AutoShape 1">
          <a:extLst>
            <a:ext uri="{FF2B5EF4-FFF2-40B4-BE49-F238E27FC236}">
              <a16:creationId xmlns:a16="http://schemas.microsoft.com/office/drawing/2014/main" id="{7594E9FC-7A88-49BB-B489-D9F510C556AA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5" name="AutoShape 1">
          <a:extLst>
            <a:ext uri="{FF2B5EF4-FFF2-40B4-BE49-F238E27FC236}">
              <a16:creationId xmlns:a16="http://schemas.microsoft.com/office/drawing/2014/main" id="{995497A3-C10E-4DE8-8C0C-5804CE19EC6F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6" name="AutoShape 1">
          <a:extLst>
            <a:ext uri="{FF2B5EF4-FFF2-40B4-BE49-F238E27FC236}">
              <a16:creationId xmlns:a16="http://schemas.microsoft.com/office/drawing/2014/main" id="{5EB85FF7-6072-4276-85F3-6F4784F70B09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7" name="AutoShape 1">
          <a:extLst>
            <a:ext uri="{FF2B5EF4-FFF2-40B4-BE49-F238E27FC236}">
              <a16:creationId xmlns:a16="http://schemas.microsoft.com/office/drawing/2014/main" id="{ACC24ED6-BB4B-4B2A-A130-1D77B1AD4C86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8" name="AutoShape 1">
          <a:extLst>
            <a:ext uri="{FF2B5EF4-FFF2-40B4-BE49-F238E27FC236}">
              <a16:creationId xmlns:a16="http://schemas.microsoft.com/office/drawing/2014/main" id="{DDDF31C9-6EE4-4B3B-AF75-4776A5AE49A2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9" name="AutoShape 1">
          <a:extLst>
            <a:ext uri="{FF2B5EF4-FFF2-40B4-BE49-F238E27FC236}">
              <a16:creationId xmlns:a16="http://schemas.microsoft.com/office/drawing/2014/main" id="{2B81A97A-49D3-4122-96DC-3CF53D07F793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0" name="AutoShape 1">
          <a:extLst>
            <a:ext uri="{FF2B5EF4-FFF2-40B4-BE49-F238E27FC236}">
              <a16:creationId xmlns:a16="http://schemas.microsoft.com/office/drawing/2014/main" id="{FC70EDD1-0E9C-4D0C-A789-CC86CD66B7E5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1" name="AutoShape 1">
          <a:extLst>
            <a:ext uri="{FF2B5EF4-FFF2-40B4-BE49-F238E27FC236}">
              <a16:creationId xmlns:a16="http://schemas.microsoft.com/office/drawing/2014/main" id="{42729688-7E84-4958-8055-A0D0930A3B8B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2" name="AutoShape 1">
          <a:extLst>
            <a:ext uri="{FF2B5EF4-FFF2-40B4-BE49-F238E27FC236}">
              <a16:creationId xmlns:a16="http://schemas.microsoft.com/office/drawing/2014/main" id="{19D747C3-F03D-4899-B959-5145B9A60FEC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3" name="AutoShape 1">
          <a:extLst>
            <a:ext uri="{FF2B5EF4-FFF2-40B4-BE49-F238E27FC236}">
              <a16:creationId xmlns:a16="http://schemas.microsoft.com/office/drawing/2014/main" id="{35D8C7C0-89AB-4E49-A7AE-FC27E30A1268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4" name="AutoShape 1">
          <a:extLst>
            <a:ext uri="{FF2B5EF4-FFF2-40B4-BE49-F238E27FC236}">
              <a16:creationId xmlns:a16="http://schemas.microsoft.com/office/drawing/2014/main" id="{DE42664D-B4E4-43DB-AA87-C047F955579B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5" name="AutoShape 1">
          <a:extLst>
            <a:ext uri="{FF2B5EF4-FFF2-40B4-BE49-F238E27FC236}">
              <a16:creationId xmlns:a16="http://schemas.microsoft.com/office/drawing/2014/main" id="{E9369542-FCE0-4A94-A06A-7DB529222038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6" name="AutoShape 1">
          <a:extLst>
            <a:ext uri="{FF2B5EF4-FFF2-40B4-BE49-F238E27FC236}">
              <a16:creationId xmlns:a16="http://schemas.microsoft.com/office/drawing/2014/main" id="{1B6E181F-AFD3-48CA-A0FD-15918FA1A4CA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7" name="AutoShape 1">
          <a:extLst>
            <a:ext uri="{FF2B5EF4-FFF2-40B4-BE49-F238E27FC236}">
              <a16:creationId xmlns:a16="http://schemas.microsoft.com/office/drawing/2014/main" id="{54A4F4A3-CD87-4C13-B8E6-A5ED2C41943B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8" name="AutoShape 1">
          <a:extLst>
            <a:ext uri="{FF2B5EF4-FFF2-40B4-BE49-F238E27FC236}">
              <a16:creationId xmlns:a16="http://schemas.microsoft.com/office/drawing/2014/main" id="{4C1F8E20-D4DE-43BD-A66B-0491677BB5FD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9" name="AutoShape 1">
          <a:extLst>
            <a:ext uri="{FF2B5EF4-FFF2-40B4-BE49-F238E27FC236}">
              <a16:creationId xmlns:a16="http://schemas.microsoft.com/office/drawing/2014/main" id="{B4E9266C-EE9C-43C7-8FA3-09325CB19EA5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0" name="AutoShape 1">
          <a:extLst>
            <a:ext uri="{FF2B5EF4-FFF2-40B4-BE49-F238E27FC236}">
              <a16:creationId xmlns:a16="http://schemas.microsoft.com/office/drawing/2014/main" id="{7C861FDF-5A0F-479F-BD7D-5F1CFDCA7FCB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1" name="AutoShape 1">
          <a:extLst>
            <a:ext uri="{FF2B5EF4-FFF2-40B4-BE49-F238E27FC236}">
              <a16:creationId xmlns:a16="http://schemas.microsoft.com/office/drawing/2014/main" id="{6097FE86-EDE3-4A70-A920-43E93A2FB17A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2" name="AutoShape 1">
          <a:extLst>
            <a:ext uri="{FF2B5EF4-FFF2-40B4-BE49-F238E27FC236}">
              <a16:creationId xmlns:a16="http://schemas.microsoft.com/office/drawing/2014/main" id="{4B84273D-5EFB-45F4-8BCA-672B5F294D61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3" name="AutoShape 1">
          <a:extLst>
            <a:ext uri="{FF2B5EF4-FFF2-40B4-BE49-F238E27FC236}">
              <a16:creationId xmlns:a16="http://schemas.microsoft.com/office/drawing/2014/main" id="{F40DFBFB-2689-4182-8F9B-120B1DE50C49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4" name="AutoShape 1">
          <a:extLst>
            <a:ext uri="{FF2B5EF4-FFF2-40B4-BE49-F238E27FC236}">
              <a16:creationId xmlns:a16="http://schemas.microsoft.com/office/drawing/2014/main" id="{19B0E725-3D9E-4907-B5DC-0A50855611ED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5" name="AutoShape 1">
          <a:extLst>
            <a:ext uri="{FF2B5EF4-FFF2-40B4-BE49-F238E27FC236}">
              <a16:creationId xmlns:a16="http://schemas.microsoft.com/office/drawing/2014/main" id="{A93CE91D-5F20-40B2-92CC-ADE6F2C9A77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6" name="AutoShape 1">
          <a:extLst>
            <a:ext uri="{FF2B5EF4-FFF2-40B4-BE49-F238E27FC236}">
              <a16:creationId xmlns:a16="http://schemas.microsoft.com/office/drawing/2014/main" id="{8EC59989-3B0C-4D3B-AAFE-F0E89F79C0B7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7" name="AutoShape 1">
          <a:extLst>
            <a:ext uri="{FF2B5EF4-FFF2-40B4-BE49-F238E27FC236}">
              <a16:creationId xmlns:a16="http://schemas.microsoft.com/office/drawing/2014/main" id="{E33CCE72-5170-46D3-AD4A-4D405DFAA87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128" name="AutoShape 1">
          <a:extLst>
            <a:ext uri="{FF2B5EF4-FFF2-40B4-BE49-F238E27FC236}">
              <a16:creationId xmlns:a16="http://schemas.microsoft.com/office/drawing/2014/main" id="{9255BEAC-BDF2-4344-9CA0-0CC75FEBD36F}"/>
            </a:ext>
          </a:extLst>
        </xdr:cNvPr>
        <xdr:cNvSpPr>
          <a:spLocks noChangeAspect="1" noChangeArrowheads="1"/>
        </xdr:cNvSpPr>
      </xdr:nvSpPr>
      <xdr:spPr bwMode="auto">
        <a:xfrm>
          <a:off x="75342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129" name="AutoShape 1">
          <a:extLst>
            <a:ext uri="{FF2B5EF4-FFF2-40B4-BE49-F238E27FC236}">
              <a16:creationId xmlns:a16="http://schemas.microsoft.com/office/drawing/2014/main" id="{18115BAA-6096-4ACB-9803-675F20D0BB46}"/>
            </a:ext>
          </a:extLst>
        </xdr:cNvPr>
        <xdr:cNvSpPr>
          <a:spLocks noChangeAspect="1" noChangeArrowheads="1"/>
        </xdr:cNvSpPr>
      </xdr:nvSpPr>
      <xdr:spPr bwMode="auto">
        <a:xfrm>
          <a:off x="75342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130" name="AutoShape 1">
          <a:extLst>
            <a:ext uri="{FF2B5EF4-FFF2-40B4-BE49-F238E27FC236}">
              <a16:creationId xmlns:a16="http://schemas.microsoft.com/office/drawing/2014/main" id="{60C0BAB4-E0F4-41F7-B7CF-9E1EBCDDA6CE}"/>
            </a:ext>
          </a:extLst>
        </xdr:cNvPr>
        <xdr:cNvSpPr>
          <a:spLocks noChangeAspect="1" noChangeArrowheads="1"/>
        </xdr:cNvSpPr>
      </xdr:nvSpPr>
      <xdr:spPr bwMode="auto">
        <a:xfrm>
          <a:off x="75342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131" name="AutoShape 1">
          <a:extLst>
            <a:ext uri="{FF2B5EF4-FFF2-40B4-BE49-F238E27FC236}">
              <a16:creationId xmlns:a16="http://schemas.microsoft.com/office/drawing/2014/main" id="{3D72EA49-D67F-49A7-9E3F-6C9581D1CB39}"/>
            </a:ext>
          </a:extLst>
        </xdr:cNvPr>
        <xdr:cNvSpPr>
          <a:spLocks noChangeAspect="1" noChangeArrowheads="1"/>
        </xdr:cNvSpPr>
      </xdr:nvSpPr>
      <xdr:spPr bwMode="auto">
        <a:xfrm>
          <a:off x="75342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132" name="AutoShape 1">
          <a:extLst>
            <a:ext uri="{FF2B5EF4-FFF2-40B4-BE49-F238E27FC236}">
              <a16:creationId xmlns:a16="http://schemas.microsoft.com/office/drawing/2014/main" id="{55FC468E-3C56-4E66-9381-E74AB18A5124}"/>
            </a:ext>
          </a:extLst>
        </xdr:cNvPr>
        <xdr:cNvSpPr>
          <a:spLocks noChangeAspect="1" noChangeArrowheads="1"/>
        </xdr:cNvSpPr>
      </xdr:nvSpPr>
      <xdr:spPr bwMode="auto">
        <a:xfrm>
          <a:off x="75342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133" name="AutoShape 1">
          <a:extLst>
            <a:ext uri="{FF2B5EF4-FFF2-40B4-BE49-F238E27FC236}">
              <a16:creationId xmlns:a16="http://schemas.microsoft.com/office/drawing/2014/main" id="{6A435A52-EF2E-4B7E-96F9-37FCD6949D17}"/>
            </a:ext>
          </a:extLst>
        </xdr:cNvPr>
        <xdr:cNvSpPr>
          <a:spLocks noChangeAspect="1" noChangeArrowheads="1"/>
        </xdr:cNvSpPr>
      </xdr:nvSpPr>
      <xdr:spPr bwMode="auto">
        <a:xfrm>
          <a:off x="75342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134" name="AutoShape 1">
          <a:extLst>
            <a:ext uri="{FF2B5EF4-FFF2-40B4-BE49-F238E27FC236}">
              <a16:creationId xmlns:a16="http://schemas.microsoft.com/office/drawing/2014/main" id="{3AEAB442-EB58-48C9-8877-3926103F79B7}"/>
            </a:ext>
          </a:extLst>
        </xdr:cNvPr>
        <xdr:cNvSpPr>
          <a:spLocks noChangeAspect="1" noChangeArrowheads="1"/>
        </xdr:cNvSpPr>
      </xdr:nvSpPr>
      <xdr:spPr bwMode="auto">
        <a:xfrm>
          <a:off x="75342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135" name="AutoShape 1">
          <a:extLst>
            <a:ext uri="{FF2B5EF4-FFF2-40B4-BE49-F238E27FC236}">
              <a16:creationId xmlns:a16="http://schemas.microsoft.com/office/drawing/2014/main" id="{8BB58351-0788-4FE7-84C9-9BFBC718C9EE}"/>
            </a:ext>
          </a:extLst>
        </xdr:cNvPr>
        <xdr:cNvSpPr>
          <a:spLocks noChangeAspect="1" noChangeArrowheads="1"/>
        </xdr:cNvSpPr>
      </xdr:nvSpPr>
      <xdr:spPr bwMode="auto">
        <a:xfrm>
          <a:off x="75342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136" name="AutoShape 1">
          <a:extLst>
            <a:ext uri="{FF2B5EF4-FFF2-40B4-BE49-F238E27FC236}">
              <a16:creationId xmlns:a16="http://schemas.microsoft.com/office/drawing/2014/main" id="{3E064EA2-80B1-408A-A077-E8B5B451EE88}"/>
            </a:ext>
          </a:extLst>
        </xdr:cNvPr>
        <xdr:cNvSpPr>
          <a:spLocks noChangeAspect="1" noChangeArrowheads="1"/>
        </xdr:cNvSpPr>
      </xdr:nvSpPr>
      <xdr:spPr bwMode="auto">
        <a:xfrm>
          <a:off x="75342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137" name="AutoShape 1">
          <a:extLst>
            <a:ext uri="{FF2B5EF4-FFF2-40B4-BE49-F238E27FC236}">
              <a16:creationId xmlns:a16="http://schemas.microsoft.com/office/drawing/2014/main" id="{6AD1B843-6661-4222-911D-CBF42D14D8E5}"/>
            </a:ext>
          </a:extLst>
        </xdr:cNvPr>
        <xdr:cNvSpPr>
          <a:spLocks noChangeAspect="1" noChangeArrowheads="1"/>
        </xdr:cNvSpPr>
      </xdr:nvSpPr>
      <xdr:spPr bwMode="auto">
        <a:xfrm>
          <a:off x="75342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138" name="AutoShape 1">
          <a:extLst>
            <a:ext uri="{FF2B5EF4-FFF2-40B4-BE49-F238E27FC236}">
              <a16:creationId xmlns:a16="http://schemas.microsoft.com/office/drawing/2014/main" id="{AB7D7C36-84E3-44C2-AC81-FF39DA228B26}"/>
            </a:ext>
          </a:extLst>
        </xdr:cNvPr>
        <xdr:cNvSpPr>
          <a:spLocks noChangeAspect="1" noChangeArrowheads="1"/>
        </xdr:cNvSpPr>
      </xdr:nvSpPr>
      <xdr:spPr bwMode="auto">
        <a:xfrm>
          <a:off x="75342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139" name="AutoShape 1">
          <a:extLst>
            <a:ext uri="{FF2B5EF4-FFF2-40B4-BE49-F238E27FC236}">
              <a16:creationId xmlns:a16="http://schemas.microsoft.com/office/drawing/2014/main" id="{92B4B5C1-1E35-48D2-9058-2618AC7191CA}"/>
            </a:ext>
          </a:extLst>
        </xdr:cNvPr>
        <xdr:cNvSpPr>
          <a:spLocks noChangeAspect="1" noChangeArrowheads="1"/>
        </xdr:cNvSpPr>
      </xdr:nvSpPr>
      <xdr:spPr bwMode="auto">
        <a:xfrm>
          <a:off x="75342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140" name="AutoShape 1">
          <a:extLst>
            <a:ext uri="{FF2B5EF4-FFF2-40B4-BE49-F238E27FC236}">
              <a16:creationId xmlns:a16="http://schemas.microsoft.com/office/drawing/2014/main" id="{79A8F3EA-26D6-4E2E-BEA5-7AA5540344A7}"/>
            </a:ext>
          </a:extLst>
        </xdr:cNvPr>
        <xdr:cNvSpPr>
          <a:spLocks noChangeAspect="1" noChangeArrowheads="1"/>
        </xdr:cNvSpPr>
      </xdr:nvSpPr>
      <xdr:spPr bwMode="auto">
        <a:xfrm>
          <a:off x="75342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141" name="AutoShape 1">
          <a:extLst>
            <a:ext uri="{FF2B5EF4-FFF2-40B4-BE49-F238E27FC236}">
              <a16:creationId xmlns:a16="http://schemas.microsoft.com/office/drawing/2014/main" id="{01821B73-40BA-4547-934D-78A4FF38091D}"/>
            </a:ext>
          </a:extLst>
        </xdr:cNvPr>
        <xdr:cNvSpPr>
          <a:spLocks noChangeAspect="1" noChangeArrowheads="1"/>
        </xdr:cNvSpPr>
      </xdr:nvSpPr>
      <xdr:spPr bwMode="auto">
        <a:xfrm>
          <a:off x="75342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142" name="AutoShape 1">
          <a:extLst>
            <a:ext uri="{FF2B5EF4-FFF2-40B4-BE49-F238E27FC236}">
              <a16:creationId xmlns:a16="http://schemas.microsoft.com/office/drawing/2014/main" id="{17B3F0BC-6E9C-408F-8A2D-4E5D4B88AAA3}"/>
            </a:ext>
          </a:extLst>
        </xdr:cNvPr>
        <xdr:cNvSpPr>
          <a:spLocks noChangeAspect="1" noChangeArrowheads="1"/>
        </xdr:cNvSpPr>
      </xdr:nvSpPr>
      <xdr:spPr bwMode="auto">
        <a:xfrm>
          <a:off x="75342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143" name="AutoShape 1">
          <a:extLst>
            <a:ext uri="{FF2B5EF4-FFF2-40B4-BE49-F238E27FC236}">
              <a16:creationId xmlns:a16="http://schemas.microsoft.com/office/drawing/2014/main" id="{828CB3E3-D403-465A-ADB4-CD7BBE30379C}"/>
            </a:ext>
          </a:extLst>
        </xdr:cNvPr>
        <xdr:cNvSpPr>
          <a:spLocks noChangeAspect="1" noChangeArrowheads="1"/>
        </xdr:cNvSpPr>
      </xdr:nvSpPr>
      <xdr:spPr bwMode="auto">
        <a:xfrm>
          <a:off x="75342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144" name="AutoShape 1">
          <a:extLst>
            <a:ext uri="{FF2B5EF4-FFF2-40B4-BE49-F238E27FC236}">
              <a16:creationId xmlns:a16="http://schemas.microsoft.com/office/drawing/2014/main" id="{FA22ADE4-FF1F-410D-981E-5E223F52FAB4}"/>
            </a:ext>
          </a:extLst>
        </xdr:cNvPr>
        <xdr:cNvSpPr>
          <a:spLocks noChangeAspect="1" noChangeArrowheads="1"/>
        </xdr:cNvSpPr>
      </xdr:nvSpPr>
      <xdr:spPr bwMode="auto">
        <a:xfrm>
          <a:off x="75342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145" name="AutoShape 1">
          <a:extLst>
            <a:ext uri="{FF2B5EF4-FFF2-40B4-BE49-F238E27FC236}">
              <a16:creationId xmlns:a16="http://schemas.microsoft.com/office/drawing/2014/main" id="{49FF853A-BB91-4ED1-8A56-43116E1A6C96}"/>
            </a:ext>
          </a:extLst>
        </xdr:cNvPr>
        <xdr:cNvSpPr>
          <a:spLocks noChangeAspect="1" noChangeArrowheads="1"/>
        </xdr:cNvSpPr>
      </xdr:nvSpPr>
      <xdr:spPr bwMode="auto">
        <a:xfrm>
          <a:off x="75342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146" name="AutoShape 1">
          <a:extLst>
            <a:ext uri="{FF2B5EF4-FFF2-40B4-BE49-F238E27FC236}">
              <a16:creationId xmlns:a16="http://schemas.microsoft.com/office/drawing/2014/main" id="{0B28D042-2222-439A-9774-712AEF4ABD4B}"/>
            </a:ext>
          </a:extLst>
        </xdr:cNvPr>
        <xdr:cNvSpPr>
          <a:spLocks noChangeAspect="1" noChangeArrowheads="1"/>
        </xdr:cNvSpPr>
      </xdr:nvSpPr>
      <xdr:spPr bwMode="auto">
        <a:xfrm>
          <a:off x="75342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147" name="AutoShape 1">
          <a:extLst>
            <a:ext uri="{FF2B5EF4-FFF2-40B4-BE49-F238E27FC236}">
              <a16:creationId xmlns:a16="http://schemas.microsoft.com/office/drawing/2014/main" id="{C08DACCE-96F8-44C7-8FDE-8D79F227F0A2}"/>
            </a:ext>
          </a:extLst>
        </xdr:cNvPr>
        <xdr:cNvSpPr>
          <a:spLocks noChangeAspect="1" noChangeArrowheads="1"/>
        </xdr:cNvSpPr>
      </xdr:nvSpPr>
      <xdr:spPr bwMode="auto">
        <a:xfrm>
          <a:off x="75342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148" name="AutoShape 1">
          <a:extLst>
            <a:ext uri="{FF2B5EF4-FFF2-40B4-BE49-F238E27FC236}">
              <a16:creationId xmlns:a16="http://schemas.microsoft.com/office/drawing/2014/main" id="{33475CB5-10AD-434A-939E-0812435319BF}"/>
            </a:ext>
          </a:extLst>
        </xdr:cNvPr>
        <xdr:cNvSpPr>
          <a:spLocks noChangeAspect="1" noChangeArrowheads="1"/>
        </xdr:cNvSpPr>
      </xdr:nvSpPr>
      <xdr:spPr bwMode="auto">
        <a:xfrm>
          <a:off x="75342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149" name="AutoShape 1">
          <a:extLst>
            <a:ext uri="{FF2B5EF4-FFF2-40B4-BE49-F238E27FC236}">
              <a16:creationId xmlns:a16="http://schemas.microsoft.com/office/drawing/2014/main" id="{612AFD54-5EA5-4A95-94BC-C332B6E1250D}"/>
            </a:ext>
          </a:extLst>
        </xdr:cNvPr>
        <xdr:cNvSpPr>
          <a:spLocks noChangeAspect="1" noChangeArrowheads="1"/>
        </xdr:cNvSpPr>
      </xdr:nvSpPr>
      <xdr:spPr bwMode="auto">
        <a:xfrm>
          <a:off x="75342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150" name="AutoShape 1">
          <a:extLst>
            <a:ext uri="{FF2B5EF4-FFF2-40B4-BE49-F238E27FC236}">
              <a16:creationId xmlns:a16="http://schemas.microsoft.com/office/drawing/2014/main" id="{1CA09C63-771F-4EEC-87FD-79D790D67E0C}"/>
            </a:ext>
          </a:extLst>
        </xdr:cNvPr>
        <xdr:cNvSpPr>
          <a:spLocks noChangeAspect="1" noChangeArrowheads="1"/>
        </xdr:cNvSpPr>
      </xdr:nvSpPr>
      <xdr:spPr bwMode="auto">
        <a:xfrm>
          <a:off x="75342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151" name="AutoShape 1">
          <a:extLst>
            <a:ext uri="{FF2B5EF4-FFF2-40B4-BE49-F238E27FC236}">
              <a16:creationId xmlns:a16="http://schemas.microsoft.com/office/drawing/2014/main" id="{E8579FD1-9FC1-4999-8F58-0D0583F74E83}"/>
            </a:ext>
          </a:extLst>
        </xdr:cNvPr>
        <xdr:cNvSpPr>
          <a:spLocks noChangeAspect="1" noChangeArrowheads="1"/>
        </xdr:cNvSpPr>
      </xdr:nvSpPr>
      <xdr:spPr bwMode="auto">
        <a:xfrm>
          <a:off x="75342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152" name="AutoShape 1">
          <a:extLst>
            <a:ext uri="{FF2B5EF4-FFF2-40B4-BE49-F238E27FC236}">
              <a16:creationId xmlns:a16="http://schemas.microsoft.com/office/drawing/2014/main" id="{EDACC45A-4022-4188-97E9-DE19F66A1EBA}"/>
            </a:ext>
          </a:extLst>
        </xdr:cNvPr>
        <xdr:cNvSpPr>
          <a:spLocks noChangeAspect="1" noChangeArrowheads="1"/>
        </xdr:cNvSpPr>
      </xdr:nvSpPr>
      <xdr:spPr bwMode="auto">
        <a:xfrm>
          <a:off x="75342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153" name="AutoShape 1">
          <a:extLst>
            <a:ext uri="{FF2B5EF4-FFF2-40B4-BE49-F238E27FC236}">
              <a16:creationId xmlns:a16="http://schemas.microsoft.com/office/drawing/2014/main" id="{33DD6558-0E4D-449D-B41D-FFB246363271}"/>
            </a:ext>
          </a:extLst>
        </xdr:cNvPr>
        <xdr:cNvSpPr>
          <a:spLocks noChangeAspect="1" noChangeArrowheads="1"/>
        </xdr:cNvSpPr>
      </xdr:nvSpPr>
      <xdr:spPr bwMode="auto">
        <a:xfrm>
          <a:off x="75342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154" name="AutoShape 1">
          <a:extLst>
            <a:ext uri="{FF2B5EF4-FFF2-40B4-BE49-F238E27FC236}">
              <a16:creationId xmlns:a16="http://schemas.microsoft.com/office/drawing/2014/main" id="{F7F10346-B75D-49C4-84F0-5C9A58D9B9E8}"/>
            </a:ext>
          </a:extLst>
        </xdr:cNvPr>
        <xdr:cNvSpPr>
          <a:spLocks noChangeAspect="1" noChangeArrowheads="1"/>
        </xdr:cNvSpPr>
      </xdr:nvSpPr>
      <xdr:spPr bwMode="auto">
        <a:xfrm>
          <a:off x="75342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155" name="AutoShape 1">
          <a:extLst>
            <a:ext uri="{FF2B5EF4-FFF2-40B4-BE49-F238E27FC236}">
              <a16:creationId xmlns:a16="http://schemas.microsoft.com/office/drawing/2014/main" id="{340732CB-A831-436C-AD62-FDD46AD8C847}"/>
            </a:ext>
          </a:extLst>
        </xdr:cNvPr>
        <xdr:cNvSpPr>
          <a:spLocks noChangeAspect="1" noChangeArrowheads="1"/>
        </xdr:cNvSpPr>
      </xdr:nvSpPr>
      <xdr:spPr bwMode="auto">
        <a:xfrm>
          <a:off x="75342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297657" cy="323850"/>
    <xdr:sp macro="" textlink="">
      <xdr:nvSpPr>
        <xdr:cNvPr id="156" name="AutoShape 1">
          <a:extLst>
            <a:ext uri="{FF2B5EF4-FFF2-40B4-BE49-F238E27FC236}">
              <a16:creationId xmlns:a16="http://schemas.microsoft.com/office/drawing/2014/main" id="{E9FC5C57-4102-45DB-BD0F-46FCCE4FDB5A}"/>
            </a:ext>
          </a:extLst>
        </xdr:cNvPr>
        <xdr:cNvSpPr>
          <a:spLocks noChangeAspect="1" noChangeArrowheads="1"/>
        </xdr:cNvSpPr>
      </xdr:nvSpPr>
      <xdr:spPr bwMode="auto">
        <a:xfrm>
          <a:off x="75342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</xdr:row>
      <xdr:rowOff>0</xdr:rowOff>
    </xdr:from>
    <xdr:ext cx="297657" cy="323850"/>
    <xdr:sp macro="" textlink="">
      <xdr:nvSpPr>
        <xdr:cNvPr id="157" name="AutoShape 1">
          <a:extLst>
            <a:ext uri="{FF2B5EF4-FFF2-40B4-BE49-F238E27FC236}">
              <a16:creationId xmlns:a16="http://schemas.microsoft.com/office/drawing/2014/main" id="{93A55827-7F2D-45CB-B96B-FBF93D09FF0A}"/>
            </a:ext>
          </a:extLst>
        </xdr:cNvPr>
        <xdr:cNvSpPr>
          <a:spLocks noChangeAspect="1" noChangeArrowheads="1"/>
        </xdr:cNvSpPr>
      </xdr:nvSpPr>
      <xdr:spPr bwMode="auto">
        <a:xfrm>
          <a:off x="832485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</xdr:row>
      <xdr:rowOff>0</xdr:rowOff>
    </xdr:from>
    <xdr:ext cx="297657" cy="323850"/>
    <xdr:sp macro="" textlink="">
      <xdr:nvSpPr>
        <xdr:cNvPr id="158" name="AutoShape 1">
          <a:extLst>
            <a:ext uri="{FF2B5EF4-FFF2-40B4-BE49-F238E27FC236}">
              <a16:creationId xmlns:a16="http://schemas.microsoft.com/office/drawing/2014/main" id="{C7EE9107-B2D7-40AC-84B9-927721EB143F}"/>
            </a:ext>
          </a:extLst>
        </xdr:cNvPr>
        <xdr:cNvSpPr>
          <a:spLocks noChangeAspect="1" noChangeArrowheads="1"/>
        </xdr:cNvSpPr>
      </xdr:nvSpPr>
      <xdr:spPr bwMode="auto">
        <a:xfrm>
          <a:off x="832485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</xdr:row>
      <xdr:rowOff>0</xdr:rowOff>
    </xdr:from>
    <xdr:ext cx="297657" cy="323850"/>
    <xdr:sp macro="" textlink="">
      <xdr:nvSpPr>
        <xdr:cNvPr id="159" name="AutoShape 1">
          <a:extLst>
            <a:ext uri="{FF2B5EF4-FFF2-40B4-BE49-F238E27FC236}">
              <a16:creationId xmlns:a16="http://schemas.microsoft.com/office/drawing/2014/main" id="{B2D46CCF-ECD3-4925-A262-8D767B5F0212}"/>
            </a:ext>
          </a:extLst>
        </xdr:cNvPr>
        <xdr:cNvSpPr>
          <a:spLocks noChangeAspect="1" noChangeArrowheads="1"/>
        </xdr:cNvSpPr>
      </xdr:nvSpPr>
      <xdr:spPr bwMode="auto">
        <a:xfrm>
          <a:off x="832485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</xdr:row>
      <xdr:rowOff>0</xdr:rowOff>
    </xdr:from>
    <xdr:ext cx="297657" cy="323850"/>
    <xdr:sp macro="" textlink="">
      <xdr:nvSpPr>
        <xdr:cNvPr id="160" name="AutoShape 1">
          <a:extLst>
            <a:ext uri="{FF2B5EF4-FFF2-40B4-BE49-F238E27FC236}">
              <a16:creationId xmlns:a16="http://schemas.microsoft.com/office/drawing/2014/main" id="{25D82E33-6A2B-40E5-857D-5FDB986D6D0D}"/>
            </a:ext>
          </a:extLst>
        </xdr:cNvPr>
        <xdr:cNvSpPr>
          <a:spLocks noChangeAspect="1" noChangeArrowheads="1"/>
        </xdr:cNvSpPr>
      </xdr:nvSpPr>
      <xdr:spPr bwMode="auto">
        <a:xfrm>
          <a:off x="832485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</xdr:row>
      <xdr:rowOff>0</xdr:rowOff>
    </xdr:from>
    <xdr:ext cx="297657" cy="323850"/>
    <xdr:sp macro="" textlink="">
      <xdr:nvSpPr>
        <xdr:cNvPr id="161" name="AutoShape 1">
          <a:extLst>
            <a:ext uri="{FF2B5EF4-FFF2-40B4-BE49-F238E27FC236}">
              <a16:creationId xmlns:a16="http://schemas.microsoft.com/office/drawing/2014/main" id="{2255E7CC-605E-4E6F-A70B-4D7C70A05BB0}"/>
            </a:ext>
          </a:extLst>
        </xdr:cNvPr>
        <xdr:cNvSpPr>
          <a:spLocks noChangeAspect="1" noChangeArrowheads="1"/>
        </xdr:cNvSpPr>
      </xdr:nvSpPr>
      <xdr:spPr bwMode="auto">
        <a:xfrm>
          <a:off x="832485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</xdr:row>
      <xdr:rowOff>0</xdr:rowOff>
    </xdr:from>
    <xdr:ext cx="297657" cy="323850"/>
    <xdr:sp macro="" textlink="">
      <xdr:nvSpPr>
        <xdr:cNvPr id="162" name="AutoShape 1">
          <a:extLst>
            <a:ext uri="{FF2B5EF4-FFF2-40B4-BE49-F238E27FC236}">
              <a16:creationId xmlns:a16="http://schemas.microsoft.com/office/drawing/2014/main" id="{D3C35757-3DA8-42AA-9293-3C299115CAEE}"/>
            </a:ext>
          </a:extLst>
        </xdr:cNvPr>
        <xdr:cNvSpPr>
          <a:spLocks noChangeAspect="1" noChangeArrowheads="1"/>
        </xdr:cNvSpPr>
      </xdr:nvSpPr>
      <xdr:spPr bwMode="auto">
        <a:xfrm>
          <a:off x="832485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</xdr:row>
      <xdr:rowOff>0</xdr:rowOff>
    </xdr:from>
    <xdr:ext cx="297657" cy="323850"/>
    <xdr:sp macro="" textlink="">
      <xdr:nvSpPr>
        <xdr:cNvPr id="163" name="AutoShape 1">
          <a:extLst>
            <a:ext uri="{FF2B5EF4-FFF2-40B4-BE49-F238E27FC236}">
              <a16:creationId xmlns:a16="http://schemas.microsoft.com/office/drawing/2014/main" id="{D9DF8D66-F8CF-4FD9-A057-40884CB0B40B}"/>
            </a:ext>
          </a:extLst>
        </xdr:cNvPr>
        <xdr:cNvSpPr>
          <a:spLocks noChangeAspect="1" noChangeArrowheads="1"/>
        </xdr:cNvSpPr>
      </xdr:nvSpPr>
      <xdr:spPr bwMode="auto">
        <a:xfrm>
          <a:off x="832485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</xdr:row>
      <xdr:rowOff>0</xdr:rowOff>
    </xdr:from>
    <xdr:ext cx="297657" cy="323850"/>
    <xdr:sp macro="" textlink="">
      <xdr:nvSpPr>
        <xdr:cNvPr id="164" name="AutoShape 1">
          <a:extLst>
            <a:ext uri="{FF2B5EF4-FFF2-40B4-BE49-F238E27FC236}">
              <a16:creationId xmlns:a16="http://schemas.microsoft.com/office/drawing/2014/main" id="{2C63745D-5A6E-4702-B247-7E9627446CD9}"/>
            </a:ext>
          </a:extLst>
        </xdr:cNvPr>
        <xdr:cNvSpPr>
          <a:spLocks noChangeAspect="1" noChangeArrowheads="1"/>
        </xdr:cNvSpPr>
      </xdr:nvSpPr>
      <xdr:spPr bwMode="auto">
        <a:xfrm>
          <a:off x="832485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</xdr:row>
      <xdr:rowOff>0</xdr:rowOff>
    </xdr:from>
    <xdr:ext cx="297657" cy="323850"/>
    <xdr:sp macro="" textlink="">
      <xdr:nvSpPr>
        <xdr:cNvPr id="165" name="AutoShape 1">
          <a:extLst>
            <a:ext uri="{FF2B5EF4-FFF2-40B4-BE49-F238E27FC236}">
              <a16:creationId xmlns:a16="http://schemas.microsoft.com/office/drawing/2014/main" id="{58F87483-3187-44CE-82AA-223C2773F78A}"/>
            </a:ext>
          </a:extLst>
        </xdr:cNvPr>
        <xdr:cNvSpPr>
          <a:spLocks noChangeAspect="1" noChangeArrowheads="1"/>
        </xdr:cNvSpPr>
      </xdr:nvSpPr>
      <xdr:spPr bwMode="auto">
        <a:xfrm>
          <a:off x="832485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</xdr:row>
      <xdr:rowOff>0</xdr:rowOff>
    </xdr:from>
    <xdr:ext cx="297657" cy="323850"/>
    <xdr:sp macro="" textlink="">
      <xdr:nvSpPr>
        <xdr:cNvPr id="166" name="AutoShape 1">
          <a:extLst>
            <a:ext uri="{FF2B5EF4-FFF2-40B4-BE49-F238E27FC236}">
              <a16:creationId xmlns:a16="http://schemas.microsoft.com/office/drawing/2014/main" id="{8EACFA09-1B6E-4F14-820D-32C2086D4D14}"/>
            </a:ext>
          </a:extLst>
        </xdr:cNvPr>
        <xdr:cNvSpPr>
          <a:spLocks noChangeAspect="1" noChangeArrowheads="1"/>
        </xdr:cNvSpPr>
      </xdr:nvSpPr>
      <xdr:spPr bwMode="auto">
        <a:xfrm>
          <a:off x="832485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</xdr:row>
      <xdr:rowOff>0</xdr:rowOff>
    </xdr:from>
    <xdr:ext cx="297657" cy="323850"/>
    <xdr:sp macro="" textlink="">
      <xdr:nvSpPr>
        <xdr:cNvPr id="167" name="AutoShape 1">
          <a:extLst>
            <a:ext uri="{FF2B5EF4-FFF2-40B4-BE49-F238E27FC236}">
              <a16:creationId xmlns:a16="http://schemas.microsoft.com/office/drawing/2014/main" id="{742754B4-E5A1-4FFA-8B9F-DD7E4E118A63}"/>
            </a:ext>
          </a:extLst>
        </xdr:cNvPr>
        <xdr:cNvSpPr>
          <a:spLocks noChangeAspect="1" noChangeArrowheads="1"/>
        </xdr:cNvSpPr>
      </xdr:nvSpPr>
      <xdr:spPr bwMode="auto">
        <a:xfrm>
          <a:off x="832485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</xdr:row>
      <xdr:rowOff>0</xdr:rowOff>
    </xdr:from>
    <xdr:ext cx="297657" cy="323850"/>
    <xdr:sp macro="" textlink="">
      <xdr:nvSpPr>
        <xdr:cNvPr id="168" name="AutoShape 1">
          <a:extLst>
            <a:ext uri="{FF2B5EF4-FFF2-40B4-BE49-F238E27FC236}">
              <a16:creationId xmlns:a16="http://schemas.microsoft.com/office/drawing/2014/main" id="{58B66F2C-17D7-45FE-B910-080BE151BEA1}"/>
            </a:ext>
          </a:extLst>
        </xdr:cNvPr>
        <xdr:cNvSpPr>
          <a:spLocks noChangeAspect="1" noChangeArrowheads="1"/>
        </xdr:cNvSpPr>
      </xdr:nvSpPr>
      <xdr:spPr bwMode="auto">
        <a:xfrm>
          <a:off x="832485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</xdr:row>
      <xdr:rowOff>0</xdr:rowOff>
    </xdr:from>
    <xdr:ext cx="297657" cy="323850"/>
    <xdr:sp macro="" textlink="">
      <xdr:nvSpPr>
        <xdr:cNvPr id="169" name="AutoShape 1">
          <a:extLst>
            <a:ext uri="{FF2B5EF4-FFF2-40B4-BE49-F238E27FC236}">
              <a16:creationId xmlns:a16="http://schemas.microsoft.com/office/drawing/2014/main" id="{ABF96110-E017-449D-BA20-4CFC868BD240}"/>
            </a:ext>
          </a:extLst>
        </xdr:cNvPr>
        <xdr:cNvSpPr>
          <a:spLocks noChangeAspect="1" noChangeArrowheads="1"/>
        </xdr:cNvSpPr>
      </xdr:nvSpPr>
      <xdr:spPr bwMode="auto">
        <a:xfrm>
          <a:off x="832485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</xdr:row>
      <xdr:rowOff>0</xdr:rowOff>
    </xdr:from>
    <xdr:ext cx="297657" cy="323850"/>
    <xdr:sp macro="" textlink="">
      <xdr:nvSpPr>
        <xdr:cNvPr id="170" name="AutoShape 1">
          <a:extLst>
            <a:ext uri="{FF2B5EF4-FFF2-40B4-BE49-F238E27FC236}">
              <a16:creationId xmlns:a16="http://schemas.microsoft.com/office/drawing/2014/main" id="{9A82EB8B-6005-4A6F-8365-79C2A482DFD6}"/>
            </a:ext>
          </a:extLst>
        </xdr:cNvPr>
        <xdr:cNvSpPr>
          <a:spLocks noChangeAspect="1" noChangeArrowheads="1"/>
        </xdr:cNvSpPr>
      </xdr:nvSpPr>
      <xdr:spPr bwMode="auto">
        <a:xfrm>
          <a:off x="832485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</xdr:row>
      <xdr:rowOff>0</xdr:rowOff>
    </xdr:from>
    <xdr:ext cx="297657" cy="323850"/>
    <xdr:sp macro="" textlink="">
      <xdr:nvSpPr>
        <xdr:cNvPr id="171" name="AutoShape 1">
          <a:extLst>
            <a:ext uri="{FF2B5EF4-FFF2-40B4-BE49-F238E27FC236}">
              <a16:creationId xmlns:a16="http://schemas.microsoft.com/office/drawing/2014/main" id="{046D4769-F528-4B86-8FB6-2CE8403E44A7}"/>
            </a:ext>
          </a:extLst>
        </xdr:cNvPr>
        <xdr:cNvSpPr>
          <a:spLocks noChangeAspect="1" noChangeArrowheads="1"/>
        </xdr:cNvSpPr>
      </xdr:nvSpPr>
      <xdr:spPr bwMode="auto">
        <a:xfrm>
          <a:off x="832485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</xdr:row>
      <xdr:rowOff>0</xdr:rowOff>
    </xdr:from>
    <xdr:ext cx="297657" cy="323850"/>
    <xdr:sp macro="" textlink="">
      <xdr:nvSpPr>
        <xdr:cNvPr id="172" name="AutoShape 1">
          <a:extLst>
            <a:ext uri="{FF2B5EF4-FFF2-40B4-BE49-F238E27FC236}">
              <a16:creationId xmlns:a16="http://schemas.microsoft.com/office/drawing/2014/main" id="{C37DD5E0-7DBF-4C79-945C-B4E63093D11B}"/>
            </a:ext>
          </a:extLst>
        </xdr:cNvPr>
        <xdr:cNvSpPr>
          <a:spLocks noChangeAspect="1" noChangeArrowheads="1"/>
        </xdr:cNvSpPr>
      </xdr:nvSpPr>
      <xdr:spPr bwMode="auto">
        <a:xfrm>
          <a:off x="832485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</xdr:row>
      <xdr:rowOff>0</xdr:rowOff>
    </xdr:from>
    <xdr:ext cx="297657" cy="323850"/>
    <xdr:sp macro="" textlink="">
      <xdr:nvSpPr>
        <xdr:cNvPr id="173" name="AutoShape 1">
          <a:extLst>
            <a:ext uri="{FF2B5EF4-FFF2-40B4-BE49-F238E27FC236}">
              <a16:creationId xmlns:a16="http://schemas.microsoft.com/office/drawing/2014/main" id="{0221357A-C080-4038-BF9E-A760AC8303BC}"/>
            </a:ext>
          </a:extLst>
        </xdr:cNvPr>
        <xdr:cNvSpPr>
          <a:spLocks noChangeAspect="1" noChangeArrowheads="1"/>
        </xdr:cNvSpPr>
      </xdr:nvSpPr>
      <xdr:spPr bwMode="auto">
        <a:xfrm>
          <a:off x="832485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</xdr:row>
      <xdr:rowOff>0</xdr:rowOff>
    </xdr:from>
    <xdr:ext cx="297657" cy="323850"/>
    <xdr:sp macro="" textlink="">
      <xdr:nvSpPr>
        <xdr:cNvPr id="174" name="AutoShape 1">
          <a:extLst>
            <a:ext uri="{FF2B5EF4-FFF2-40B4-BE49-F238E27FC236}">
              <a16:creationId xmlns:a16="http://schemas.microsoft.com/office/drawing/2014/main" id="{97167FF6-0797-428A-ABE4-E7D7BC069050}"/>
            </a:ext>
          </a:extLst>
        </xdr:cNvPr>
        <xdr:cNvSpPr>
          <a:spLocks noChangeAspect="1" noChangeArrowheads="1"/>
        </xdr:cNvSpPr>
      </xdr:nvSpPr>
      <xdr:spPr bwMode="auto">
        <a:xfrm>
          <a:off x="832485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</xdr:row>
      <xdr:rowOff>0</xdr:rowOff>
    </xdr:from>
    <xdr:ext cx="297657" cy="323850"/>
    <xdr:sp macro="" textlink="">
      <xdr:nvSpPr>
        <xdr:cNvPr id="175" name="AutoShape 1">
          <a:extLst>
            <a:ext uri="{FF2B5EF4-FFF2-40B4-BE49-F238E27FC236}">
              <a16:creationId xmlns:a16="http://schemas.microsoft.com/office/drawing/2014/main" id="{370F0DA9-4136-42B1-9963-E29899229C84}"/>
            </a:ext>
          </a:extLst>
        </xdr:cNvPr>
        <xdr:cNvSpPr>
          <a:spLocks noChangeAspect="1" noChangeArrowheads="1"/>
        </xdr:cNvSpPr>
      </xdr:nvSpPr>
      <xdr:spPr bwMode="auto">
        <a:xfrm>
          <a:off x="832485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</xdr:row>
      <xdr:rowOff>0</xdr:rowOff>
    </xdr:from>
    <xdr:ext cx="297657" cy="323850"/>
    <xdr:sp macro="" textlink="">
      <xdr:nvSpPr>
        <xdr:cNvPr id="176" name="AutoShape 1">
          <a:extLst>
            <a:ext uri="{FF2B5EF4-FFF2-40B4-BE49-F238E27FC236}">
              <a16:creationId xmlns:a16="http://schemas.microsoft.com/office/drawing/2014/main" id="{7AECDFCE-6764-4FD2-91CA-7669A8ABD171}"/>
            </a:ext>
          </a:extLst>
        </xdr:cNvPr>
        <xdr:cNvSpPr>
          <a:spLocks noChangeAspect="1" noChangeArrowheads="1"/>
        </xdr:cNvSpPr>
      </xdr:nvSpPr>
      <xdr:spPr bwMode="auto">
        <a:xfrm>
          <a:off x="832485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</xdr:row>
      <xdr:rowOff>0</xdr:rowOff>
    </xdr:from>
    <xdr:ext cx="297657" cy="323850"/>
    <xdr:sp macro="" textlink="">
      <xdr:nvSpPr>
        <xdr:cNvPr id="177" name="AutoShape 1">
          <a:extLst>
            <a:ext uri="{FF2B5EF4-FFF2-40B4-BE49-F238E27FC236}">
              <a16:creationId xmlns:a16="http://schemas.microsoft.com/office/drawing/2014/main" id="{11067608-663D-45A6-A98B-BD54A5246D15}"/>
            </a:ext>
          </a:extLst>
        </xdr:cNvPr>
        <xdr:cNvSpPr>
          <a:spLocks noChangeAspect="1" noChangeArrowheads="1"/>
        </xdr:cNvSpPr>
      </xdr:nvSpPr>
      <xdr:spPr bwMode="auto">
        <a:xfrm>
          <a:off x="832485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</xdr:row>
      <xdr:rowOff>0</xdr:rowOff>
    </xdr:from>
    <xdr:ext cx="297657" cy="323850"/>
    <xdr:sp macro="" textlink="">
      <xdr:nvSpPr>
        <xdr:cNvPr id="178" name="AutoShape 1">
          <a:extLst>
            <a:ext uri="{FF2B5EF4-FFF2-40B4-BE49-F238E27FC236}">
              <a16:creationId xmlns:a16="http://schemas.microsoft.com/office/drawing/2014/main" id="{6C6DACE1-8E73-4407-BF7A-46F4D2D4874F}"/>
            </a:ext>
          </a:extLst>
        </xdr:cNvPr>
        <xdr:cNvSpPr>
          <a:spLocks noChangeAspect="1" noChangeArrowheads="1"/>
        </xdr:cNvSpPr>
      </xdr:nvSpPr>
      <xdr:spPr bwMode="auto">
        <a:xfrm>
          <a:off x="832485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</xdr:row>
      <xdr:rowOff>0</xdr:rowOff>
    </xdr:from>
    <xdr:ext cx="297657" cy="323850"/>
    <xdr:sp macro="" textlink="">
      <xdr:nvSpPr>
        <xdr:cNvPr id="179" name="AutoShape 1">
          <a:extLst>
            <a:ext uri="{FF2B5EF4-FFF2-40B4-BE49-F238E27FC236}">
              <a16:creationId xmlns:a16="http://schemas.microsoft.com/office/drawing/2014/main" id="{70403F5D-EFDC-4852-A444-4E19F0C320F2}"/>
            </a:ext>
          </a:extLst>
        </xdr:cNvPr>
        <xdr:cNvSpPr>
          <a:spLocks noChangeAspect="1" noChangeArrowheads="1"/>
        </xdr:cNvSpPr>
      </xdr:nvSpPr>
      <xdr:spPr bwMode="auto">
        <a:xfrm>
          <a:off x="832485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</xdr:row>
      <xdr:rowOff>0</xdr:rowOff>
    </xdr:from>
    <xdr:ext cx="297657" cy="323850"/>
    <xdr:sp macro="" textlink="">
      <xdr:nvSpPr>
        <xdr:cNvPr id="180" name="AutoShape 1">
          <a:extLst>
            <a:ext uri="{FF2B5EF4-FFF2-40B4-BE49-F238E27FC236}">
              <a16:creationId xmlns:a16="http://schemas.microsoft.com/office/drawing/2014/main" id="{9ED2A634-DF23-4D9C-B442-700C5AED92A7}"/>
            </a:ext>
          </a:extLst>
        </xdr:cNvPr>
        <xdr:cNvSpPr>
          <a:spLocks noChangeAspect="1" noChangeArrowheads="1"/>
        </xdr:cNvSpPr>
      </xdr:nvSpPr>
      <xdr:spPr bwMode="auto">
        <a:xfrm>
          <a:off x="832485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</xdr:row>
      <xdr:rowOff>0</xdr:rowOff>
    </xdr:from>
    <xdr:ext cx="297657" cy="323850"/>
    <xdr:sp macro="" textlink="">
      <xdr:nvSpPr>
        <xdr:cNvPr id="181" name="AutoShape 1">
          <a:extLst>
            <a:ext uri="{FF2B5EF4-FFF2-40B4-BE49-F238E27FC236}">
              <a16:creationId xmlns:a16="http://schemas.microsoft.com/office/drawing/2014/main" id="{B773E058-B278-4AF4-9C46-7C9EF6247047}"/>
            </a:ext>
          </a:extLst>
        </xdr:cNvPr>
        <xdr:cNvSpPr>
          <a:spLocks noChangeAspect="1" noChangeArrowheads="1"/>
        </xdr:cNvSpPr>
      </xdr:nvSpPr>
      <xdr:spPr bwMode="auto">
        <a:xfrm>
          <a:off x="832485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</xdr:row>
      <xdr:rowOff>0</xdr:rowOff>
    </xdr:from>
    <xdr:ext cx="297657" cy="323850"/>
    <xdr:sp macro="" textlink="">
      <xdr:nvSpPr>
        <xdr:cNvPr id="182" name="AutoShape 1">
          <a:extLst>
            <a:ext uri="{FF2B5EF4-FFF2-40B4-BE49-F238E27FC236}">
              <a16:creationId xmlns:a16="http://schemas.microsoft.com/office/drawing/2014/main" id="{61355232-13FB-4FB8-9BF3-256F69935B79}"/>
            </a:ext>
          </a:extLst>
        </xdr:cNvPr>
        <xdr:cNvSpPr>
          <a:spLocks noChangeAspect="1" noChangeArrowheads="1"/>
        </xdr:cNvSpPr>
      </xdr:nvSpPr>
      <xdr:spPr bwMode="auto">
        <a:xfrm>
          <a:off x="832485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</xdr:row>
      <xdr:rowOff>0</xdr:rowOff>
    </xdr:from>
    <xdr:ext cx="297657" cy="323850"/>
    <xdr:sp macro="" textlink="">
      <xdr:nvSpPr>
        <xdr:cNvPr id="183" name="AutoShape 1">
          <a:extLst>
            <a:ext uri="{FF2B5EF4-FFF2-40B4-BE49-F238E27FC236}">
              <a16:creationId xmlns:a16="http://schemas.microsoft.com/office/drawing/2014/main" id="{831200A2-FE36-420A-B6D6-5272A4601122}"/>
            </a:ext>
          </a:extLst>
        </xdr:cNvPr>
        <xdr:cNvSpPr>
          <a:spLocks noChangeAspect="1" noChangeArrowheads="1"/>
        </xdr:cNvSpPr>
      </xdr:nvSpPr>
      <xdr:spPr bwMode="auto">
        <a:xfrm>
          <a:off x="832485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</xdr:row>
      <xdr:rowOff>0</xdr:rowOff>
    </xdr:from>
    <xdr:ext cx="297657" cy="323850"/>
    <xdr:sp macro="" textlink="">
      <xdr:nvSpPr>
        <xdr:cNvPr id="184" name="AutoShape 1">
          <a:extLst>
            <a:ext uri="{FF2B5EF4-FFF2-40B4-BE49-F238E27FC236}">
              <a16:creationId xmlns:a16="http://schemas.microsoft.com/office/drawing/2014/main" id="{367107A2-5966-4DFC-BAB3-B6CDED9E1DCC}"/>
            </a:ext>
          </a:extLst>
        </xdr:cNvPr>
        <xdr:cNvSpPr>
          <a:spLocks noChangeAspect="1" noChangeArrowheads="1"/>
        </xdr:cNvSpPr>
      </xdr:nvSpPr>
      <xdr:spPr bwMode="auto">
        <a:xfrm>
          <a:off x="832485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</xdr:row>
      <xdr:rowOff>0</xdr:rowOff>
    </xdr:from>
    <xdr:ext cx="297657" cy="323850"/>
    <xdr:sp macro="" textlink="">
      <xdr:nvSpPr>
        <xdr:cNvPr id="185" name="AutoShape 1">
          <a:extLst>
            <a:ext uri="{FF2B5EF4-FFF2-40B4-BE49-F238E27FC236}">
              <a16:creationId xmlns:a16="http://schemas.microsoft.com/office/drawing/2014/main" id="{EA9610EA-1FAE-4B41-A121-70B18D1C5F8F}"/>
            </a:ext>
          </a:extLst>
        </xdr:cNvPr>
        <xdr:cNvSpPr>
          <a:spLocks noChangeAspect="1" noChangeArrowheads="1"/>
        </xdr:cNvSpPr>
      </xdr:nvSpPr>
      <xdr:spPr bwMode="auto">
        <a:xfrm>
          <a:off x="832485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</xdr:row>
      <xdr:rowOff>0</xdr:rowOff>
    </xdr:from>
    <xdr:ext cx="297657" cy="323850"/>
    <xdr:sp macro="" textlink="">
      <xdr:nvSpPr>
        <xdr:cNvPr id="186" name="AutoShape 1">
          <a:extLst>
            <a:ext uri="{FF2B5EF4-FFF2-40B4-BE49-F238E27FC236}">
              <a16:creationId xmlns:a16="http://schemas.microsoft.com/office/drawing/2014/main" id="{C1C31DBC-C7DB-4FCB-92E4-EDB7A523EAED}"/>
            </a:ext>
          </a:extLst>
        </xdr:cNvPr>
        <xdr:cNvSpPr>
          <a:spLocks noChangeAspect="1" noChangeArrowheads="1"/>
        </xdr:cNvSpPr>
      </xdr:nvSpPr>
      <xdr:spPr bwMode="auto">
        <a:xfrm>
          <a:off x="832485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87" name="AutoShape 1">
          <a:extLst>
            <a:ext uri="{FF2B5EF4-FFF2-40B4-BE49-F238E27FC236}">
              <a16:creationId xmlns:a16="http://schemas.microsoft.com/office/drawing/2014/main" id="{1D6D9510-715A-4C8A-9B1C-CE62F53DD499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88" name="AutoShape 1">
          <a:extLst>
            <a:ext uri="{FF2B5EF4-FFF2-40B4-BE49-F238E27FC236}">
              <a16:creationId xmlns:a16="http://schemas.microsoft.com/office/drawing/2014/main" id="{1B27C178-1987-4DF3-8ED0-C75CDDCC6C2A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89" name="AutoShape 1">
          <a:extLst>
            <a:ext uri="{FF2B5EF4-FFF2-40B4-BE49-F238E27FC236}">
              <a16:creationId xmlns:a16="http://schemas.microsoft.com/office/drawing/2014/main" id="{AA97684E-7061-4307-A6CE-5D71626B06C3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0" name="AutoShape 1">
          <a:extLst>
            <a:ext uri="{FF2B5EF4-FFF2-40B4-BE49-F238E27FC236}">
              <a16:creationId xmlns:a16="http://schemas.microsoft.com/office/drawing/2014/main" id="{620AD96E-88A2-48CA-85F8-120841E69149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1" name="AutoShape 1">
          <a:extLst>
            <a:ext uri="{FF2B5EF4-FFF2-40B4-BE49-F238E27FC236}">
              <a16:creationId xmlns:a16="http://schemas.microsoft.com/office/drawing/2014/main" id="{8C253A4B-A669-4CF4-BE74-550B6D788CFF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2" name="AutoShape 1">
          <a:extLst>
            <a:ext uri="{FF2B5EF4-FFF2-40B4-BE49-F238E27FC236}">
              <a16:creationId xmlns:a16="http://schemas.microsoft.com/office/drawing/2014/main" id="{0DC805D8-39C8-4CDA-9B9D-DEB73A1AD044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3" name="AutoShape 1">
          <a:extLst>
            <a:ext uri="{FF2B5EF4-FFF2-40B4-BE49-F238E27FC236}">
              <a16:creationId xmlns:a16="http://schemas.microsoft.com/office/drawing/2014/main" id="{2AA37DB9-05EE-4B67-9AB4-EB72D67F45A8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4" name="AutoShape 1">
          <a:extLst>
            <a:ext uri="{FF2B5EF4-FFF2-40B4-BE49-F238E27FC236}">
              <a16:creationId xmlns:a16="http://schemas.microsoft.com/office/drawing/2014/main" id="{9B10F9A2-AB5D-4965-BD3E-B4EDD4F7F317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5" name="AutoShape 1">
          <a:extLst>
            <a:ext uri="{FF2B5EF4-FFF2-40B4-BE49-F238E27FC236}">
              <a16:creationId xmlns:a16="http://schemas.microsoft.com/office/drawing/2014/main" id="{B0B5B66E-095D-45C0-A28F-276026E0D06B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6" name="AutoShape 1">
          <a:extLst>
            <a:ext uri="{FF2B5EF4-FFF2-40B4-BE49-F238E27FC236}">
              <a16:creationId xmlns:a16="http://schemas.microsoft.com/office/drawing/2014/main" id="{55922F15-061E-43FC-B99B-7A7EA8EF02A6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7" name="AutoShape 1">
          <a:extLst>
            <a:ext uri="{FF2B5EF4-FFF2-40B4-BE49-F238E27FC236}">
              <a16:creationId xmlns:a16="http://schemas.microsoft.com/office/drawing/2014/main" id="{CE81F6AC-D3F6-4429-BBA1-8B0FBC4C53CB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8" name="AutoShape 1">
          <a:extLst>
            <a:ext uri="{FF2B5EF4-FFF2-40B4-BE49-F238E27FC236}">
              <a16:creationId xmlns:a16="http://schemas.microsoft.com/office/drawing/2014/main" id="{5B244212-0B76-43DF-BC79-7C6A7D799979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199" name="AutoShape 1">
          <a:extLst>
            <a:ext uri="{FF2B5EF4-FFF2-40B4-BE49-F238E27FC236}">
              <a16:creationId xmlns:a16="http://schemas.microsoft.com/office/drawing/2014/main" id="{B920A352-6A99-4326-BC93-2B1C62C6FF7A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0" name="AutoShape 1">
          <a:extLst>
            <a:ext uri="{FF2B5EF4-FFF2-40B4-BE49-F238E27FC236}">
              <a16:creationId xmlns:a16="http://schemas.microsoft.com/office/drawing/2014/main" id="{45FF44AC-1CB3-4916-8545-AF5D8F5F0B71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1" name="AutoShape 1">
          <a:extLst>
            <a:ext uri="{FF2B5EF4-FFF2-40B4-BE49-F238E27FC236}">
              <a16:creationId xmlns:a16="http://schemas.microsoft.com/office/drawing/2014/main" id="{262A415F-745F-4311-9CA5-AC6BEC6D4256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2" name="AutoShape 1">
          <a:extLst>
            <a:ext uri="{FF2B5EF4-FFF2-40B4-BE49-F238E27FC236}">
              <a16:creationId xmlns:a16="http://schemas.microsoft.com/office/drawing/2014/main" id="{B9CE85E7-E151-4678-BBDF-9EDEAB2319DF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3" name="AutoShape 1">
          <a:extLst>
            <a:ext uri="{FF2B5EF4-FFF2-40B4-BE49-F238E27FC236}">
              <a16:creationId xmlns:a16="http://schemas.microsoft.com/office/drawing/2014/main" id="{2D788B28-5173-4BEC-BD25-39F56751E9BB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4" name="AutoShape 1">
          <a:extLst>
            <a:ext uri="{FF2B5EF4-FFF2-40B4-BE49-F238E27FC236}">
              <a16:creationId xmlns:a16="http://schemas.microsoft.com/office/drawing/2014/main" id="{11B8D79B-775E-4041-AD34-164C999DDE2A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5" name="AutoShape 1">
          <a:extLst>
            <a:ext uri="{FF2B5EF4-FFF2-40B4-BE49-F238E27FC236}">
              <a16:creationId xmlns:a16="http://schemas.microsoft.com/office/drawing/2014/main" id="{9720D27D-A5EE-47D8-A09F-00CEFF6D1DFE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6" name="AutoShape 1">
          <a:extLst>
            <a:ext uri="{FF2B5EF4-FFF2-40B4-BE49-F238E27FC236}">
              <a16:creationId xmlns:a16="http://schemas.microsoft.com/office/drawing/2014/main" id="{8B65DA7C-095A-4564-9DB4-80B56C6E5F56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7" name="AutoShape 1">
          <a:extLst>
            <a:ext uri="{FF2B5EF4-FFF2-40B4-BE49-F238E27FC236}">
              <a16:creationId xmlns:a16="http://schemas.microsoft.com/office/drawing/2014/main" id="{56397E82-9784-4ECE-997E-96675045DFF8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8" name="AutoShape 1">
          <a:extLst>
            <a:ext uri="{FF2B5EF4-FFF2-40B4-BE49-F238E27FC236}">
              <a16:creationId xmlns:a16="http://schemas.microsoft.com/office/drawing/2014/main" id="{7040D5DA-F519-4DD9-B315-4E35E8005082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9" name="AutoShape 1">
          <a:extLst>
            <a:ext uri="{FF2B5EF4-FFF2-40B4-BE49-F238E27FC236}">
              <a16:creationId xmlns:a16="http://schemas.microsoft.com/office/drawing/2014/main" id="{F51C5058-0A63-45CD-88EA-E8B16699188C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0" name="AutoShape 1">
          <a:extLst>
            <a:ext uri="{FF2B5EF4-FFF2-40B4-BE49-F238E27FC236}">
              <a16:creationId xmlns:a16="http://schemas.microsoft.com/office/drawing/2014/main" id="{5A131437-1DAD-4F6A-B883-144ED58770DF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1" name="AutoShape 1">
          <a:extLst>
            <a:ext uri="{FF2B5EF4-FFF2-40B4-BE49-F238E27FC236}">
              <a16:creationId xmlns:a16="http://schemas.microsoft.com/office/drawing/2014/main" id="{B022FA3A-3A96-4486-9D89-3AC2A97F727D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2" name="AutoShape 1">
          <a:extLst>
            <a:ext uri="{FF2B5EF4-FFF2-40B4-BE49-F238E27FC236}">
              <a16:creationId xmlns:a16="http://schemas.microsoft.com/office/drawing/2014/main" id="{579203D3-4279-4FA3-8B21-6D05511B8D8A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3" name="AutoShape 1">
          <a:extLst>
            <a:ext uri="{FF2B5EF4-FFF2-40B4-BE49-F238E27FC236}">
              <a16:creationId xmlns:a16="http://schemas.microsoft.com/office/drawing/2014/main" id="{3724C59C-B5AA-4528-BB83-B938F58D94F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4" name="AutoShape 1">
          <a:extLst>
            <a:ext uri="{FF2B5EF4-FFF2-40B4-BE49-F238E27FC236}">
              <a16:creationId xmlns:a16="http://schemas.microsoft.com/office/drawing/2014/main" id="{0A5904E5-E6D7-4D6E-B4EF-B34B19062E3A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5" name="AutoShape 1">
          <a:extLst>
            <a:ext uri="{FF2B5EF4-FFF2-40B4-BE49-F238E27FC236}">
              <a16:creationId xmlns:a16="http://schemas.microsoft.com/office/drawing/2014/main" id="{BEB8A2E6-2AEB-4E9D-A726-376FACEB67BB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6" name="AutoShape 1">
          <a:extLst>
            <a:ext uri="{FF2B5EF4-FFF2-40B4-BE49-F238E27FC236}">
              <a16:creationId xmlns:a16="http://schemas.microsoft.com/office/drawing/2014/main" id="{111B818E-E342-43BD-A88A-B1CC5286760A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7" name="AutoShape 1">
          <a:extLst>
            <a:ext uri="{FF2B5EF4-FFF2-40B4-BE49-F238E27FC236}">
              <a16:creationId xmlns:a16="http://schemas.microsoft.com/office/drawing/2014/main" id="{54325961-0216-418B-A0ED-22CF4EB52A3B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8" name="AutoShape 1">
          <a:extLst>
            <a:ext uri="{FF2B5EF4-FFF2-40B4-BE49-F238E27FC236}">
              <a16:creationId xmlns:a16="http://schemas.microsoft.com/office/drawing/2014/main" id="{5764B9B1-B62C-4681-B0C1-57D8D7ED3878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9" name="AutoShape 1">
          <a:extLst>
            <a:ext uri="{FF2B5EF4-FFF2-40B4-BE49-F238E27FC236}">
              <a16:creationId xmlns:a16="http://schemas.microsoft.com/office/drawing/2014/main" id="{514AE91B-583A-40A3-8DD8-84A770F59891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0" name="AutoShape 1">
          <a:extLst>
            <a:ext uri="{FF2B5EF4-FFF2-40B4-BE49-F238E27FC236}">
              <a16:creationId xmlns:a16="http://schemas.microsoft.com/office/drawing/2014/main" id="{A4DCC818-C56E-4452-9C74-3F81B4F8C989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1" name="AutoShape 1">
          <a:extLst>
            <a:ext uri="{FF2B5EF4-FFF2-40B4-BE49-F238E27FC236}">
              <a16:creationId xmlns:a16="http://schemas.microsoft.com/office/drawing/2014/main" id="{A9B9C6A9-8EAA-4EC2-9E99-D2D5A8DA27BF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2" name="AutoShape 1">
          <a:extLst>
            <a:ext uri="{FF2B5EF4-FFF2-40B4-BE49-F238E27FC236}">
              <a16:creationId xmlns:a16="http://schemas.microsoft.com/office/drawing/2014/main" id="{5E04782E-03B3-46EC-9601-8E44E475457F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3" name="AutoShape 1">
          <a:extLst>
            <a:ext uri="{FF2B5EF4-FFF2-40B4-BE49-F238E27FC236}">
              <a16:creationId xmlns:a16="http://schemas.microsoft.com/office/drawing/2014/main" id="{215AD939-E4FA-4258-8351-735909ED981F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4" name="AutoShape 1">
          <a:extLst>
            <a:ext uri="{FF2B5EF4-FFF2-40B4-BE49-F238E27FC236}">
              <a16:creationId xmlns:a16="http://schemas.microsoft.com/office/drawing/2014/main" id="{ADCA1DBF-1C4D-4A62-B616-A4B47FC5FADC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5" name="AutoShape 1">
          <a:extLst>
            <a:ext uri="{FF2B5EF4-FFF2-40B4-BE49-F238E27FC236}">
              <a16:creationId xmlns:a16="http://schemas.microsoft.com/office/drawing/2014/main" id="{D4857117-A6CA-48B7-AC27-645ADD272C0F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6" name="AutoShape 1">
          <a:extLst>
            <a:ext uri="{FF2B5EF4-FFF2-40B4-BE49-F238E27FC236}">
              <a16:creationId xmlns:a16="http://schemas.microsoft.com/office/drawing/2014/main" id="{DF4B987C-6215-4AB6-83CE-C58DA0ED4AB1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7" name="AutoShape 1">
          <a:extLst>
            <a:ext uri="{FF2B5EF4-FFF2-40B4-BE49-F238E27FC236}">
              <a16:creationId xmlns:a16="http://schemas.microsoft.com/office/drawing/2014/main" id="{D179939C-82D3-463A-963D-C6AB2D2BAEB2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8" name="AutoShape 1">
          <a:extLst>
            <a:ext uri="{FF2B5EF4-FFF2-40B4-BE49-F238E27FC236}">
              <a16:creationId xmlns:a16="http://schemas.microsoft.com/office/drawing/2014/main" id="{53A1B542-1D34-4849-902C-16647364A528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4"/>
  <sheetViews>
    <sheetView showGridLines="0" topLeftCell="A46" zoomScale="85" zoomScaleNormal="85" workbookViewId="0">
      <selection activeCell="E34" sqref="E34"/>
    </sheetView>
  </sheetViews>
  <sheetFormatPr defaultRowHeight="14.25" x14ac:dyDescent="0.25"/>
  <cols>
    <col min="1" max="1" width="1.28515625" style="5" customWidth="1"/>
    <col min="2" max="2" width="36.7109375" style="2" customWidth="1"/>
    <col min="3" max="3" width="30.140625" style="2" bestFit="1" customWidth="1"/>
    <col min="4" max="5" width="16" style="2" customWidth="1"/>
    <col min="6" max="6" width="4.7109375" style="2" bestFit="1" customWidth="1"/>
    <col min="7" max="11" width="9.140625" style="2" hidden="1" customWidth="1"/>
    <col min="12" max="12" width="7.5703125" style="2" hidden="1" customWidth="1"/>
    <col min="13" max="13" width="3.42578125" style="2" hidden="1" customWidth="1"/>
    <col min="14" max="14" width="3.42578125" style="2" customWidth="1"/>
    <col min="15" max="15" width="18.42578125" style="2" bestFit="1" customWidth="1"/>
    <col min="16" max="16" width="36.7109375" style="2" customWidth="1"/>
    <col min="17" max="17" width="30.140625" style="2" bestFit="1" customWidth="1"/>
    <col min="18" max="18" width="16" style="2" customWidth="1"/>
    <col min="19" max="20" width="16" style="31" customWidth="1"/>
    <col min="21" max="16384" width="9.140625" style="2"/>
  </cols>
  <sheetData>
    <row r="1" spans="1:20" s="5" customFormat="1" ht="6" customHeight="1" x14ac:dyDescent="0.25">
      <c r="B1" s="6"/>
      <c r="C1" s="6"/>
      <c r="D1" s="6"/>
      <c r="E1" s="6"/>
      <c r="G1" s="7"/>
      <c r="H1" s="8"/>
      <c r="I1" s="8"/>
      <c r="J1" s="8"/>
      <c r="K1" s="9"/>
      <c r="L1" s="8"/>
      <c r="S1" s="30"/>
      <c r="T1" s="30"/>
    </row>
    <row r="2" spans="1:20" s="1" customFormat="1" ht="60.75" customHeight="1" x14ac:dyDescent="0.25"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</row>
    <row r="3" spans="1:20" s="1" customFormat="1" ht="60.75" customHeight="1" x14ac:dyDescent="0.25"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</row>
    <row r="4" spans="1:20" x14ac:dyDescent="0.25">
      <c r="A4" s="2"/>
      <c r="G4" s="7"/>
      <c r="H4" s="8"/>
      <c r="I4" s="8"/>
      <c r="J4" s="8"/>
      <c r="K4" s="9"/>
      <c r="L4" s="8"/>
    </row>
    <row r="5" spans="1:20" x14ac:dyDescent="0.25">
      <c r="A5" s="2"/>
      <c r="D5" s="62"/>
      <c r="E5" s="63"/>
      <c r="F5" s="10"/>
      <c r="G5" s="7"/>
      <c r="H5" s="8"/>
      <c r="I5" s="8"/>
      <c r="J5" s="8"/>
      <c r="K5" s="9"/>
      <c r="L5" s="8"/>
    </row>
    <row r="6" spans="1:20" ht="32.25" customHeight="1" x14ac:dyDescent="0.25">
      <c r="A6" s="2"/>
      <c r="B6" s="59" t="s">
        <v>25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1"/>
    </row>
    <row r="7" spans="1:20" ht="20.25" customHeight="1" x14ac:dyDescent="0.25">
      <c r="A7" s="2"/>
      <c r="B7" s="54" t="s">
        <v>119</v>
      </c>
      <c r="C7" s="55"/>
      <c r="E7" s="34" t="s">
        <v>11</v>
      </c>
      <c r="F7" s="35" t="s">
        <v>12</v>
      </c>
      <c r="G7" s="11"/>
      <c r="H7" s="12"/>
      <c r="I7" s="12"/>
      <c r="J7" s="12"/>
      <c r="K7" s="13"/>
      <c r="L7" s="12"/>
      <c r="M7" s="14"/>
      <c r="N7" s="43"/>
      <c r="O7" s="56" t="s">
        <v>13</v>
      </c>
      <c r="P7" s="57"/>
      <c r="Q7" s="57"/>
      <c r="R7" s="57"/>
      <c r="S7" s="57"/>
      <c r="T7" s="58"/>
    </row>
    <row r="8" spans="1:20" s="15" customFormat="1" ht="28.5" customHeight="1" x14ac:dyDescent="0.25">
      <c r="B8" s="16" t="s">
        <v>14</v>
      </c>
      <c r="C8" s="16" t="s">
        <v>1</v>
      </c>
      <c r="D8" s="16" t="s">
        <v>15</v>
      </c>
      <c r="E8" s="16" t="s">
        <v>2</v>
      </c>
      <c r="F8" s="17"/>
      <c r="G8" s="18"/>
      <c r="H8" s="19"/>
      <c r="I8" s="19"/>
      <c r="J8" s="19"/>
      <c r="K8" s="20"/>
      <c r="L8" s="19"/>
      <c r="M8" s="18"/>
      <c r="N8" s="18"/>
      <c r="O8" s="27" t="s">
        <v>4</v>
      </c>
      <c r="P8" s="27" t="s">
        <v>14</v>
      </c>
      <c r="Q8" s="27" t="s">
        <v>1</v>
      </c>
      <c r="R8" s="27" t="s">
        <v>2</v>
      </c>
      <c r="S8" s="42" t="s">
        <v>17</v>
      </c>
      <c r="T8" s="42" t="s">
        <v>18</v>
      </c>
    </row>
    <row r="9" spans="1:20" s="5" customFormat="1" ht="18.75" customHeight="1" x14ac:dyDescent="0.25">
      <c r="B9" s="21" t="s">
        <v>118</v>
      </c>
      <c r="C9" s="21" t="str">
        <f>IF(B9="","",VLOOKUP(B9,LISTAS!$F$5:$I$204,2,0))</f>
        <v>ARBOS SCS</v>
      </c>
      <c r="D9" s="21" t="str">
        <f>IF(B9="","",VLOOKUP(B9,LISTAS!$F$5:$I$207,4,0))</f>
        <v>BALLET</v>
      </c>
      <c r="E9" s="36">
        <v>48.5</v>
      </c>
      <c r="G9" s="32">
        <f t="shared" ref="G9:G28" si="0">IF(E9="","",E9+(ROW(E9)/10000))</f>
        <v>48.500900000000001</v>
      </c>
      <c r="H9" s="33" t="str">
        <f t="shared" ref="H9:I15" si="1">IF($K9="","",IF(B9="","",B9))</f>
        <v>O JARDIM DAS ABELHINHAS</v>
      </c>
      <c r="I9" s="33" t="str">
        <f t="shared" si="1"/>
        <v>ARBOS SCS</v>
      </c>
      <c r="J9" s="32">
        <f t="shared" ref="J9:J28" si="2">IF($K9="","",E9)</f>
        <v>48.5</v>
      </c>
      <c r="K9" s="32">
        <f t="shared" ref="K9:K28" si="3">G9</f>
        <v>48.500900000000001</v>
      </c>
      <c r="L9" s="32">
        <f>IF(K9="","",LARGE(G9:G28,M9))</f>
        <v>48.500900000000001</v>
      </c>
      <c r="M9" s="44">
        <v>1</v>
      </c>
      <c r="N9" s="22"/>
      <c r="O9" s="45">
        <f>IF(R9&lt;&gt;"",_xlfn.RANK.EQ(R9,R9:R28,0),"")</f>
        <v>1</v>
      </c>
      <c r="P9" s="23" t="str">
        <f>IF(K9="","",VLOOKUP(L9,G9:J28,2,0))</f>
        <v>O JARDIM DAS ABELHINHAS</v>
      </c>
      <c r="Q9" s="23" t="str">
        <f>IF(K9="","",VLOOKUP(P9,LISTAS!$F$5:$G$204,2,0))</f>
        <v>ARBOS SCS</v>
      </c>
      <c r="R9" s="37">
        <f>IF(K9="","",VLOOKUP(L9,G9:J28,4,0))</f>
        <v>48.5</v>
      </c>
      <c r="S9" s="24">
        <f>IF($O9="","",IF($O9=1,400,IF($O9=2,340,IF($O9=3,300,IF($O9=4,280,IF($O9=5,270,IF($O9=6,260,IF($O9=7,250,IF($O9=8,240,IF($O9=9,200,IF($O9=10,200,IF($O9=11,200,IF($O9=12,200,IF($O9=13,200,IF($O9=14,200,IF($O9=15,200,IF($O9=16,200,IF($O9&gt;16,"",""))))))))))))))))))</f>
        <v>400</v>
      </c>
      <c r="T9" s="24">
        <f>IF(O9="","",IF($F$7="NÃO","",IF(O9=1,400,IF(O9=2,340,IF(O9=3,300,IF(O9=4,280,IF(O9=5,270,IF(O9=6,260,IF(O9=7,250,IF(O9=8,240,IF(O9=9,200,IF(O9=10,200,IF(O9=11,200,IF(O9=12,200,IF(O9=13,200,IF(O9=14,200,IF(O9=15,200,IF(O9=16,200,IF(O9&gt;16,"","")))))))))))))))))))</f>
        <v>400</v>
      </c>
    </row>
    <row r="10" spans="1:20" s="5" customFormat="1" ht="18.75" customHeight="1" x14ac:dyDescent="0.25">
      <c r="B10" s="21" t="s">
        <v>58</v>
      </c>
      <c r="C10" s="21" t="str">
        <f>IF(B10="","",VLOOKUP(B10,LISTAS!$F$5:$I$204,2,0))</f>
        <v>IEBURIX</v>
      </c>
      <c r="D10" s="21" t="str">
        <f>IF(B10="","",VLOOKUP(B10,LISTAS!$F$5:$I$207,4,0))</f>
        <v>BALLET</v>
      </c>
      <c r="E10" s="36">
        <v>48</v>
      </c>
      <c r="G10" s="32">
        <f t="shared" si="0"/>
        <v>48.000999999999998</v>
      </c>
      <c r="H10" s="33" t="str">
        <f t="shared" si="1"/>
        <v>CHAPEUZINHO VERMELHO</v>
      </c>
      <c r="I10" s="33" t="str">
        <f t="shared" si="1"/>
        <v>IEBURIX</v>
      </c>
      <c r="J10" s="32">
        <f t="shared" si="2"/>
        <v>48</v>
      </c>
      <c r="K10" s="32">
        <f t="shared" si="3"/>
        <v>48.000999999999998</v>
      </c>
      <c r="L10" s="32">
        <f>IF(K10="","",LARGE(G9:G28,M10))</f>
        <v>48.000999999999998</v>
      </c>
      <c r="M10" s="44">
        <v>2</v>
      </c>
      <c r="N10" s="25"/>
      <c r="O10" s="45">
        <f>IF(R10&lt;&gt;"",_xlfn.RANK.EQ(R10,R9:R28,0),"")</f>
        <v>2</v>
      </c>
      <c r="P10" s="23" t="str">
        <f>IF(K10="","",VLOOKUP(L10,G9:J28,2,0))</f>
        <v>CHAPEUZINHO VERMELHO</v>
      </c>
      <c r="Q10" s="23" t="str">
        <f>IF(K10="","",VLOOKUP(P10,LISTAS!$F$5:$G$204,2,0))</f>
        <v>IEBURIX</v>
      </c>
      <c r="R10" s="37">
        <f>IF(K10="","",VLOOKUP(L10,G9:J28,4,0))</f>
        <v>48</v>
      </c>
      <c r="S10" s="24">
        <f t="shared" ref="S10:S28" si="4">IF($O10="","",IF($O10=1,400,IF($O10=2,340,IF($O10=3,300,IF($O10=4,280,IF($O10=5,270,IF($O10=6,260,IF($O10=7,250,IF($O10=8,240,IF($O10=9,200,IF($O10=10,200,IF($O10=11,200,IF($O10=12,200,IF($O10=13,200,IF($O10=14,200,IF($O10=15,200,IF($O10=16,200,IF($O10&gt;16,"",""))))))))))))))))))</f>
        <v>340</v>
      </c>
      <c r="T10" s="24">
        <f t="shared" ref="T10:T28" si="5">IF(O10="","",IF($F$7="NÃO","",IF(O10=1,400,IF(O10=2,340,IF(O10=3,300,IF(O10=4,280,IF(O10=5,270,IF(O10=6,260,IF(O10=7,250,IF(O10=8,240,IF(O10=9,200,IF(O10=10,200,IF(O10=11,200,IF(O10=12,200,IF(O10=13,200,IF(O10=14,200,IF(O10=15,200,IF(O10=16,200,IF(O10&gt;16,"","")))))))))))))))))))</f>
        <v>340</v>
      </c>
    </row>
    <row r="11" spans="1:20" s="5" customFormat="1" ht="18.75" customHeight="1" x14ac:dyDescent="0.3">
      <c r="B11" s="21" t="s">
        <v>60</v>
      </c>
      <c r="C11" s="21" t="str">
        <f>IF(B11="","",VLOOKUP(B11,LISTAS!$F$5:$I$204,2,0))</f>
        <v>ARBOS SCS</v>
      </c>
      <c r="D11" s="21" t="str">
        <f>IF(B11="","",VLOOKUP(B11,LISTAS!$F$5:$I$207,4,0))</f>
        <v>BALLET</v>
      </c>
      <c r="E11" s="36">
        <v>47.5</v>
      </c>
      <c r="G11" s="32">
        <f t="shared" si="0"/>
        <v>47.501100000000001</v>
      </c>
      <c r="H11" s="33" t="str">
        <f t="shared" si="1"/>
        <v>O SONHO DE PIERROT</v>
      </c>
      <c r="I11" s="33" t="str">
        <f t="shared" si="1"/>
        <v>ARBOS SCS</v>
      </c>
      <c r="J11" s="32">
        <f t="shared" si="2"/>
        <v>47.5</v>
      </c>
      <c r="K11" s="32">
        <f t="shared" si="3"/>
        <v>47.501100000000001</v>
      </c>
      <c r="L11" s="32">
        <f>IF(K11="","",LARGE(G9:G28,M11))</f>
        <v>47.501100000000001</v>
      </c>
      <c r="M11" s="44">
        <v>3</v>
      </c>
      <c r="N11" s="26"/>
      <c r="O11" s="45">
        <f>IF(R11&lt;&gt;"",_xlfn.RANK.EQ(R11,R9:R28,0),"")</f>
        <v>3</v>
      </c>
      <c r="P11" s="23" t="str">
        <f>IF(K11="","",VLOOKUP(L11,G9:J28,2,0))</f>
        <v>O SONHO DE PIERROT</v>
      </c>
      <c r="Q11" s="23" t="str">
        <f>IF(K11="","",VLOOKUP(P11,LISTAS!$F$5:$G$204,2,0))</f>
        <v>ARBOS SCS</v>
      </c>
      <c r="R11" s="37">
        <f>IF(K11="","",VLOOKUP(L11,G9:J28,4,0))</f>
        <v>47.5</v>
      </c>
      <c r="S11" s="24">
        <f t="shared" si="4"/>
        <v>300</v>
      </c>
      <c r="T11" s="24">
        <f t="shared" si="5"/>
        <v>300</v>
      </c>
    </row>
    <row r="12" spans="1:20" s="5" customFormat="1" ht="18.75" customHeight="1" x14ac:dyDescent="0.3">
      <c r="B12" s="21"/>
      <c r="C12" s="21" t="str">
        <f>IF(B12="","",VLOOKUP(B12,LISTAS!$F$5:$I$204,2,0))</f>
        <v/>
      </c>
      <c r="D12" s="21" t="str">
        <f>IF(B12="","",VLOOKUP(B12,LISTAS!$F$5:$I$207,4,0))</f>
        <v/>
      </c>
      <c r="E12" s="36"/>
      <c r="G12" s="32" t="str">
        <f t="shared" si="0"/>
        <v/>
      </c>
      <c r="H12" s="33" t="str">
        <f t="shared" si="1"/>
        <v/>
      </c>
      <c r="I12" s="33" t="str">
        <f t="shared" si="1"/>
        <v/>
      </c>
      <c r="J12" s="32" t="str">
        <f t="shared" si="2"/>
        <v/>
      </c>
      <c r="K12" s="32" t="str">
        <f t="shared" si="3"/>
        <v/>
      </c>
      <c r="L12" s="32" t="str">
        <f>IF(K12="","",LARGE(G9:G28,M12))</f>
        <v/>
      </c>
      <c r="M12" s="44">
        <v>4</v>
      </c>
      <c r="N12" s="26"/>
      <c r="O12" s="45" t="str">
        <f>IF(R12&lt;&gt;"",_xlfn.RANK.EQ(R12,R9:R28,0),"")</f>
        <v/>
      </c>
      <c r="P12" s="23" t="str">
        <f>IF(K12="","",VLOOKUP(L12,G9:J28,2,0))</f>
        <v/>
      </c>
      <c r="Q12" s="23" t="str">
        <f>IF(K12="","",VLOOKUP(P12,LISTAS!$F$5:$G$204,2,0))</f>
        <v/>
      </c>
      <c r="R12" s="37" t="str">
        <f>IF(K12="","",VLOOKUP(L12,G9:J28,4,0))</f>
        <v/>
      </c>
      <c r="S12" s="24" t="str">
        <f t="shared" si="4"/>
        <v/>
      </c>
      <c r="T12" s="24" t="str">
        <f t="shared" si="5"/>
        <v/>
      </c>
    </row>
    <row r="13" spans="1:20" s="5" customFormat="1" ht="18.75" customHeight="1" x14ac:dyDescent="0.3">
      <c r="B13" s="21"/>
      <c r="C13" s="21" t="str">
        <f>IF(B13="","",VLOOKUP(B13,LISTAS!$F$5:$I$204,2,0))</f>
        <v/>
      </c>
      <c r="D13" s="21" t="str">
        <f>IF(B13="","",VLOOKUP(B13,LISTAS!$F$5:$I$207,4,0))</f>
        <v/>
      </c>
      <c r="E13" s="36"/>
      <c r="G13" s="32" t="str">
        <f t="shared" si="0"/>
        <v/>
      </c>
      <c r="H13" s="33" t="str">
        <f t="shared" si="1"/>
        <v/>
      </c>
      <c r="I13" s="33" t="str">
        <f t="shared" si="1"/>
        <v/>
      </c>
      <c r="J13" s="32" t="str">
        <f t="shared" si="2"/>
        <v/>
      </c>
      <c r="K13" s="32" t="str">
        <f t="shared" si="3"/>
        <v/>
      </c>
      <c r="L13" s="32" t="str">
        <f>IF(K13="","",LARGE(G9:G28,M13))</f>
        <v/>
      </c>
      <c r="M13" s="44">
        <v>5</v>
      </c>
      <c r="N13" s="26"/>
      <c r="O13" s="45" t="str">
        <f>IF(R13&lt;&gt;"",_xlfn.RANK.EQ(R13,R9:R28,0),"")</f>
        <v/>
      </c>
      <c r="P13" s="23" t="str">
        <f>IF(K13="","",VLOOKUP(L13,G9:J28,2,0))</f>
        <v/>
      </c>
      <c r="Q13" s="23" t="str">
        <f>IF(K13="","",VLOOKUP(P13,LISTAS!$F$5:$G$204,2,0))</f>
        <v/>
      </c>
      <c r="R13" s="37" t="str">
        <f>IF(K13="","",VLOOKUP(L13,G9:J28,4,0))</f>
        <v/>
      </c>
      <c r="S13" s="24" t="str">
        <f t="shared" si="4"/>
        <v/>
      </c>
      <c r="T13" s="24" t="str">
        <f t="shared" si="5"/>
        <v/>
      </c>
    </row>
    <row r="14" spans="1:20" s="5" customFormat="1" ht="18.75" customHeight="1" x14ac:dyDescent="0.3">
      <c r="B14" s="21"/>
      <c r="C14" s="21" t="str">
        <f>IF(B14="","",VLOOKUP(B14,LISTAS!$F$5:$I$204,2,0))</f>
        <v/>
      </c>
      <c r="D14" s="21" t="str">
        <f>IF(B14="","",VLOOKUP(B14,LISTAS!$F$5:$I$207,4,0))</f>
        <v/>
      </c>
      <c r="E14" s="36"/>
      <c r="G14" s="32" t="str">
        <f t="shared" si="0"/>
        <v/>
      </c>
      <c r="H14" s="33" t="str">
        <f t="shared" si="1"/>
        <v/>
      </c>
      <c r="I14" s="33" t="str">
        <f t="shared" si="1"/>
        <v/>
      </c>
      <c r="J14" s="32" t="str">
        <f t="shared" si="2"/>
        <v/>
      </c>
      <c r="K14" s="32" t="str">
        <f t="shared" si="3"/>
        <v/>
      </c>
      <c r="L14" s="32" t="str">
        <f>IF(K14="","",LARGE(G9:G28,M14))</f>
        <v/>
      </c>
      <c r="M14" s="44">
        <v>6</v>
      </c>
      <c r="N14" s="26"/>
      <c r="O14" s="45" t="str">
        <f>IF(R14&lt;&gt;"",_xlfn.RANK.EQ(R14,R9:R28,0),"")</f>
        <v/>
      </c>
      <c r="P14" s="23" t="str">
        <f>IF(K14="","",VLOOKUP(L14,G9:J28,2,0))</f>
        <v/>
      </c>
      <c r="Q14" s="23" t="str">
        <f>IF(K14="","",VLOOKUP(P14,LISTAS!$F$5:$G$204,2,0))</f>
        <v/>
      </c>
      <c r="R14" s="37" t="str">
        <f>IF(K14="","",VLOOKUP(L14,G9:J28,4,0))</f>
        <v/>
      </c>
      <c r="S14" s="24" t="str">
        <f t="shared" si="4"/>
        <v/>
      </c>
      <c r="T14" s="24" t="str">
        <f t="shared" si="5"/>
        <v/>
      </c>
    </row>
    <row r="15" spans="1:20" s="5" customFormat="1" ht="18.75" customHeight="1" x14ac:dyDescent="0.3">
      <c r="B15" s="21"/>
      <c r="C15" s="21" t="str">
        <f>IF(B15="","",VLOOKUP(B15,LISTAS!$F$5:$I$204,2,0))</f>
        <v/>
      </c>
      <c r="D15" s="21" t="str">
        <f>IF(B15="","",VLOOKUP(B15,LISTAS!$F$5:$I$207,4,0))</f>
        <v/>
      </c>
      <c r="E15" s="36"/>
      <c r="G15" s="32" t="str">
        <f t="shared" si="0"/>
        <v/>
      </c>
      <c r="H15" s="33" t="str">
        <f t="shared" si="1"/>
        <v/>
      </c>
      <c r="I15" s="33" t="str">
        <f t="shared" si="1"/>
        <v/>
      </c>
      <c r="J15" s="32" t="str">
        <f t="shared" si="2"/>
        <v/>
      </c>
      <c r="K15" s="32" t="str">
        <f t="shared" si="3"/>
        <v/>
      </c>
      <c r="L15" s="32" t="str">
        <f>IF(K15="","",LARGE(G9:G28,M15))</f>
        <v/>
      </c>
      <c r="M15" s="44">
        <v>7</v>
      </c>
      <c r="N15" s="26"/>
      <c r="O15" s="45" t="str">
        <f>IF(R15&lt;&gt;"",_xlfn.RANK.EQ(R15,R9:R28,0),"")</f>
        <v/>
      </c>
      <c r="P15" s="23" t="str">
        <f>IF(K15="","",VLOOKUP(L15,G9:J28,2,0))</f>
        <v/>
      </c>
      <c r="Q15" s="23" t="str">
        <f>IF(K15="","",VLOOKUP(P15,LISTAS!$F$5:$G$204,2,0))</f>
        <v/>
      </c>
      <c r="R15" s="37" t="str">
        <f>IF(K15="","",VLOOKUP(L15,G9:J28,4,0))</f>
        <v/>
      </c>
      <c r="S15" s="24" t="str">
        <f t="shared" si="4"/>
        <v/>
      </c>
      <c r="T15" s="24" t="str">
        <f t="shared" si="5"/>
        <v/>
      </c>
    </row>
    <row r="16" spans="1:20" s="5" customFormat="1" ht="18.75" customHeight="1" x14ac:dyDescent="0.3">
      <c r="B16" s="21"/>
      <c r="C16" s="21" t="str">
        <f>IF(B16="","",VLOOKUP(B16,LISTAS!$F$5:$I$204,2,0))</f>
        <v/>
      </c>
      <c r="D16" s="21" t="str">
        <f>IF(B16="","",VLOOKUP(B16,LISTAS!$F$5:$I$207,4,0))</f>
        <v/>
      </c>
      <c r="E16" s="36"/>
      <c r="G16" s="32"/>
      <c r="H16" s="33"/>
      <c r="I16" s="33"/>
      <c r="J16" s="32"/>
      <c r="K16" s="32"/>
      <c r="L16" s="32" t="str">
        <f>IF(K16="","",LARGE(G9:G28,M16))</f>
        <v/>
      </c>
      <c r="M16" s="44">
        <v>8</v>
      </c>
      <c r="N16" s="26"/>
      <c r="O16" s="45" t="str">
        <f>IF(R16&lt;&gt;"",_xlfn.RANK.EQ(R16,R9:R28,0),"")</f>
        <v/>
      </c>
      <c r="P16" s="23" t="str">
        <f>IF(K16="","",VLOOKUP(L16,G9:J28,2,0))</f>
        <v/>
      </c>
      <c r="Q16" s="23" t="str">
        <f>IF(K16="","",VLOOKUP(P16,LISTAS!$F$5:$G$204,2,0))</f>
        <v/>
      </c>
      <c r="R16" s="37" t="str">
        <f>IF(K16="","",VLOOKUP(L16,G9:J28,4,0))</f>
        <v/>
      </c>
      <c r="S16" s="24" t="str">
        <f t="shared" si="4"/>
        <v/>
      </c>
      <c r="T16" s="24" t="str">
        <f t="shared" si="5"/>
        <v/>
      </c>
    </row>
    <row r="17" spans="1:20" s="5" customFormat="1" ht="18.75" customHeight="1" x14ac:dyDescent="0.3">
      <c r="B17" s="21"/>
      <c r="C17" s="21" t="str">
        <f>IF(B17="","",VLOOKUP(B17,LISTAS!$F$5:$I$204,2,0))</f>
        <v/>
      </c>
      <c r="D17" s="21" t="str">
        <f>IF(B17="","",VLOOKUP(B17,LISTAS!$F$5:$I$207,4,0))</f>
        <v/>
      </c>
      <c r="E17" s="36"/>
      <c r="G17" s="32"/>
      <c r="H17" s="33"/>
      <c r="I17" s="33"/>
      <c r="J17" s="32"/>
      <c r="K17" s="32"/>
      <c r="L17" s="32" t="str">
        <f>IF(K17="","",LARGE(G9:G28,M17))</f>
        <v/>
      </c>
      <c r="M17" s="44">
        <v>9</v>
      </c>
      <c r="N17" s="26"/>
      <c r="O17" s="45" t="str">
        <f>IF(R17&lt;&gt;"",_xlfn.RANK.EQ(R17,R9:R28,0),"")</f>
        <v/>
      </c>
      <c r="P17" s="23" t="str">
        <f>IF(K17="","",VLOOKUP(L17,G9:J28,2,0))</f>
        <v/>
      </c>
      <c r="Q17" s="23" t="str">
        <f>IF(K17="","",VLOOKUP(P17,LISTAS!$F$5:$G$204,2,0))</f>
        <v/>
      </c>
      <c r="R17" s="37" t="str">
        <f>IF(K17="","",VLOOKUP(L17,G9:J28,4,0))</f>
        <v/>
      </c>
      <c r="S17" s="24" t="str">
        <f t="shared" si="4"/>
        <v/>
      </c>
      <c r="T17" s="24" t="str">
        <f t="shared" si="5"/>
        <v/>
      </c>
    </row>
    <row r="18" spans="1:20" s="5" customFormat="1" ht="18.75" customHeight="1" x14ac:dyDescent="0.3">
      <c r="B18" s="21"/>
      <c r="C18" s="21" t="str">
        <f>IF(B18="","",VLOOKUP(B18,LISTAS!$F$5:$I$204,2,0))</f>
        <v/>
      </c>
      <c r="D18" s="21" t="str">
        <f>IF(B18="","",VLOOKUP(B18,LISTAS!$F$5:$I$207,4,0))</f>
        <v/>
      </c>
      <c r="E18" s="36"/>
      <c r="G18" s="32"/>
      <c r="H18" s="33"/>
      <c r="I18" s="33"/>
      <c r="J18" s="32"/>
      <c r="K18" s="32"/>
      <c r="L18" s="32" t="str">
        <f>IF(K18="","",LARGE(G9:G28,M18))</f>
        <v/>
      </c>
      <c r="M18" s="44">
        <v>10</v>
      </c>
      <c r="N18" s="26"/>
      <c r="O18" s="45" t="str">
        <f>IF(R18&lt;&gt;"",_xlfn.RANK.EQ(R18,R9:R28,0),"")</f>
        <v/>
      </c>
      <c r="P18" s="23" t="str">
        <f>IF(K18="","",VLOOKUP(L18,G9:J28,2,0))</f>
        <v/>
      </c>
      <c r="Q18" s="23" t="str">
        <f>IF(K18="","",VLOOKUP(P18,LISTAS!$F$5:$G$204,2,0))</f>
        <v/>
      </c>
      <c r="R18" s="37" t="str">
        <f>IF(K18="","",VLOOKUP(L18,G9:J28,4,0))</f>
        <v/>
      </c>
      <c r="S18" s="24" t="str">
        <f t="shared" si="4"/>
        <v/>
      </c>
      <c r="T18" s="24" t="str">
        <f t="shared" si="5"/>
        <v/>
      </c>
    </row>
    <row r="19" spans="1:20" s="5" customFormat="1" ht="18.75" customHeight="1" x14ac:dyDescent="0.3">
      <c r="B19" s="21"/>
      <c r="C19" s="21" t="str">
        <f>IF(B19="","",VLOOKUP(B19,LISTAS!$F$5:$I$204,2,0))</f>
        <v/>
      </c>
      <c r="D19" s="21" t="str">
        <f>IF(B19="","",VLOOKUP(B19,LISTAS!$F$5:$I$207,4,0))</f>
        <v/>
      </c>
      <c r="E19" s="36"/>
      <c r="G19" s="32"/>
      <c r="H19" s="33"/>
      <c r="I19" s="33"/>
      <c r="J19" s="32"/>
      <c r="K19" s="32"/>
      <c r="L19" s="32" t="str">
        <f>IF(K19="","",LARGE(G9:G28,M19))</f>
        <v/>
      </c>
      <c r="M19" s="44">
        <v>11</v>
      </c>
      <c r="N19" s="26"/>
      <c r="O19" s="45" t="str">
        <f>IF(R19&lt;&gt;"",_xlfn.RANK.EQ(R19,R9:R28,0),"")</f>
        <v/>
      </c>
      <c r="P19" s="23" t="str">
        <f>IF(K19="","",VLOOKUP(L19,G9:J28,2,0))</f>
        <v/>
      </c>
      <c r="Q19" s="23" t="str">
        <f>IF(K19="","",VLOOKUP(P19,LISTAS!$F$5:$G$204,2,0))</f>
        <v/>
      </c>
      <c r="R19" s="37" t="str">
        <f>IF(K19="","",VLOOKUP(L19,G9:J28,4,0))</f>
        <v/>
      </c>
      <c r="S19" s="24" t="str">
        <f t="shared" si="4"/>
        <v/>
      </c>
      <c r="T19" s="24" t="str">
        <f t="shared" si="5"/>
        <v/>
      </c>
    </row>
    <row r="20" spans="1:20" s="5" customFormat="1" ht="18.75" customHeight="1" x14ac:dyDescent="0.3">
      <c r="B20" s="21"/>
      <c r="C20" s="21" t="str">
        <f>IF(B20="","",VLOOKUP(B20,LISTAS!$F$5:$I$204,2,0))</f>
        <v/>
      </c>
      <c r="D20" s="21" t="str">
        <f>IF(B20="","",VLOOKUP(B20,LISTAS!$F$5:$I$207,4,0))</f>
        <v/>
      </c>
      <c r="E20" s="36"/>
      <c r="G20" s="32"/>
      <c r="H20" s="33"/>
      <c r="I20" s="33"/>
      <c r="J20" s="32"/>
      <c r="K20" s="32"/>
      <c r="L20" s="32" t="str">
        <f>IF(K20="","",LARGE(G9:G28,M20))</f>
        <v/>
      </c>
      <c r="M20" s="44">
        <v>12</v>
      </c>
      <c r="N20" s="26"/>
      <c r="O20" s="45" t="str">
        <f>IF(R20&lt;&gt;"",_xlfn.RANK.EQ(R20,R9:R28,0),"")</f>
        <v/>
      </c>
      <c r="P20" s="23" t="str">
        <f>IF(K20="","",VLOOKUP(L20,G9:J28,2,0))</f>
        <v/>
      </c>
      <c r="Q20" s="23" t="str">
        <f>IF(K20="","",VLOOKUP(P20,LISTAS!$F$5:$G$204,2,0))</f>
        <v/>
      </c>
      <c r="R20" s="37" t="str">
        <f>IF(K20="","",VLOOKUP(L20,G9:J28,4,0))</f>
        <v/>
      </c>
      <c r="S20" s="24" t="str">
        <f t="shared" si="4"/>
        <v/>
      </c>
      <c r="T20" s="24" t="str">
        <f t="shared" si="5"/>
        <v/>
      </c>
    </row>
    <row r="21" spans="1:20" s="5" customFormat="1" ht="18.75" customHeight="1" x14ac:dyDescent="0.3">
      <c r="B21" s="21"/>
      <c r="C21" s="21" t="str">
        <f>IF(B21="","",VLOOKUP(B21,LISTAS!$F$5:$I$204,2,0))</f>
        <v/>
      </c>
      <c r="D21" s="21" t="str">
        <f>IF(B21="","",VLOOKUP(B21,LISTAS!$F$5:$I$207,4,0))</f>
        <v/>
      </c>
      <c r="E21" s="36"/>
      <c r="G21" s="32"/>
      <c r="H21" s="33"/>
      <c r="I21" s="33"/>
      <c r="J21" s="32"/>
      <c r="K21" s="32"/>
      <c r="L21" s="32" t="str">
        <f>IF(K21="","",LARGE(G9:G28,M21))</f>
        <v/>
      </c>
      <c r="M21" s="44">
        <v>13</v>
      </c>
      <c r="N21" s="26"/>
      <c r="O21" s="45" t="str">
        <f>IF(R21&lt;&gt;"",_xlfn.RANK.EQ(R21,R9:R28,0),"")</f>
        <v/>
      </c>
      <c r="P21" s="23" t="str">
        <f>IF(K21="","",VLOOKUP(L21,G9:J28,2,0))</f>
        <v/>
      </c>
      <c r="Q21" s="23" t="str">
        <f>IF(K21="","",VLOOKUP(P21,LISTAS!$F$5:$G$204,2,0))</f>
        <v/>
      </c>
      <c r="R21" s="37" t="str">
        <f>IF(K21="","",VLOOKUP(L21,G9:J28,4,0))</f>
        <v/>
      </c>
      <c r="S21" s="24" t="str">
        <f t="shared" si="4"/>
        <v/>
      </c>
      <c r="T21" s="24" t="str">
        <f t="shared" si="5"/>
        <v/>
      </c>
    </row>
    <row r="22" spans="1:20" s="5" customFormat="1" ht="18.75" customHeight="1" x14ac:dyDescent="0.3">
      <c r="B22" s="21"/>
      <c r="C22" s="21" t="str">
        <f>IF(B22="","",VLOOKUP(B22,LISTAS!$F$5:$I$204,2,0))</f>
        <v/>
      </c>
      <c r="D22" s="21" t="str">
        <f>IF(B22="","",VLOOKUP(B22,LISTAS!$F$5:$I$207,4,0))</f>
        <v/>
      </c>
      <c r="E22" s="36"/>
      <c r="G22" s="32"/>
      <c r="H22" s="33"/>
      <c r="I22" s="33"/>
      <c r="J22" s="32"/>
      <c r="K22" s="32"/>
      <c r="L22" s="32" t="str">
        <f>IF(K22="","",LARGE(G9:G28,M22))</f>
        <v/>
      </c>
      <c r="M22" s="44">
        <v>14</v>
      </c>
      <c r="N22" s="26"/>
      <c r="O22" s="45" t="str">
        <f>IF(R22&lt;&gt;"",_xlfn.RANK.EQ(R22,R9:R28,0),"")</f>
        <v/>
      </c>
      <c r="P22" s="23" t="str">
        <f>IF(K22="","",VLOOKUP(L22,G9:J28,2,0))</f>
        <v/>
      </c>
      <c r="Q22" s="23" t="str">
        <f>IF(K22="","",VLOOKUP(P22,LISTAS!$F$5:$G$204,2,0))</f>
        <v/>
      </c>
      <c r="R22" s="37" t="str">
        <f>IF(K22="","",VLOOKUP(L22,G9:J28,4,0))</f>
        <v/>
      </c>
      <c r="S22" s="24" t="str">
        <f t="shared" si="4"/>
        <v/>
      </c>
      <c r="T22" s="24" t="str">
        <f t="shared" si="5"/>
        <v/>
      </c>
    </row>
    <row r="23" spans="1:20" s="5" customFormat="1" ht="18.75" customHeight="1" x14ac:dyDescent="0.3">
      <c r="B23" s="21"/>
      <c r="C23" s="21" t="str">
        <f>IF(B23="","",VLOOKUP(B23,LISTAS!$F$5:$I$204,2,0))</f>
        <v/>
      </c>
      <c r="D23" s="21" t="str">
        <f>IF(B23="","",VLOOKUP(B23,LISTAS!$F$5:$I$207,4,0))</f>
        <v/>
      </c>
      <c r="E23" s="36"/>
      <c r="G23" s="32"/>
      <c r="H23" s="33"/>
      <c r="I23" s="33"/>
      <c r="J23" s="32"/>
      <c r="K23" s="32"/>
      <c r="L23" s="32" t="str">
        <f>IF(K23="","",LARGE(G9:G28,M23))</f>
        <v/>
      </c>
      <c r="M23" s="44">
        <v>15</v>
      </c>
      <c r="N23" s="26"/>
      <c r="O23" s="45" t="str">
        <f>IF(R23&lt;&gt;"",_xlfn.RANK.EQ(R23,R9:R28,0),"")</f>
        <v/>
      </c>
      <c r="P23" s="23" t="str">
        <f>IF(K23="","",VLOOKUP(L23,G9:J28,2,0))</f>
        <v/>
      </c>
      <c r="Q23" s="23" t="str">
        <f>IF(K23="","",VLOOKUP(P23,LISTAS!$F$5:$G$204,2,0))</f>
        <v/>
      </c>
      <c r="R23" s="37" t="str">
        <f>IF(K23="","",VLOOKUP(L23,G9:J28,4,0))</f>
        <v/>
      </c>
      <c r="S23" s="24" t="str">
        <f t="shared" si="4"/>
        <v/>
      </c>
      <c r="T23" s="24" t="str">
        <f t="shared" si="5"/>
        <v/>
      </c>
    </row>
    <row r="24" spans="1:20" s="5" customFormat="1" ht="18.75" customHeight="1" x14ac:dyDescent="0.3">
      <c r="B24" s="21"/>
      <c r="C24" s="21" t="str">
        <f>IF(B24="","",VLOOKUP(B24,LISTAS!$F$5:$I$204,2,0))</f>
        <v/>
      </c>
      <c r="D24" s="21" t="str">
        <f>IF(B24="","",VLOOKUP(B24,LISTAS!$F$5:$I$207,4,0))</f>
        <v/>
      </c>
      <c r="E24" s="36"/>
      <c r="G24" s="32"/>
      <c r="H24" s="33"/>
      <c r="I24" s="33"/>
      <c r="J24" s="32"/>
      <c r="K24" s="32"/>
      <c r="L24" s="32" t="str">
        <f>IF(K24="","",LARGE(G9:G28,M24))</f>
        <v/>
      </c>
      <c r="M24" s="44">
        <v>16</v>
      </c>
      <c r="N24" s="26"/>
      <c r="O24" s="45" t="str">
        <f>IF(R24&lt;&gt;"",_xlfn.RANK.EQ(R24,R9:R28,0),"")</f>
        <v/>
      </c>
      <c r="P24" s="23" t="str">
        <f>IF(K24="","",VLOOKUP(L24,G9:J28,2,0))</f>
        <v/>
      </c>
      <c r="Q24" s="23" t="str">
        <f>IF(K24="","",VLOOKUP(P24,LISTAS!$F$5:$G$204,2,0))</f>
        <v/>
      </c>
      <c r="R24" s="37" t="str">
        <f>IF(K24="","",VLOOKUP(L24,G9:J28,4,0))</f>
        <v/>
      </c>
      <c r="S24" s="24" t="str">
        <f t="shared" si="4"/>
        <v/>
      </c>
      <c r="T24" s="24" t="str">
        <f t="shared" si="5"/>
        <v/>
      </c>
    </row>
    <row r="25" spans="1:20" s="5" customFormat="1" ht="18.75" customHeight="1" x14ac:dyDescent="0.3">
      <c r="B25" s="21"/>
      <c r="C25" s="21" t="str">
        <f>IF(B25="","",VLOOKUP(B25,LISTAS!$F$5:$I$204,2,0))</f>
        <v/>
      </c>
      <c r="D25" s="21" t="str">
        <f>IF(B25="","",VLOOKUP(B25,LISTAS!$F$5:$I$207,4,0))</f>
        <v/>
      </c>
      <c r="E25" s="36"/>
      <c r="G25" s="32" t="str">
        <f t="shared" si="0"/>
        <v/>
      </c>
      <c r="H25" s="33" t="str">
        <f t="shared" ref="H25:I28" si="6">IF($K25="","",IF(B25="","",B25))</f>
        <v/>
      </c>
      <c r="I25" s="33" t="str">
        <f t="shared" si="6"/>
        <v/>
      </c>
      <c r="J25" s="32" t="str">
        <f t="shared" si="2"/>
        <v/>
      </c>
      <c r="K25" s="32" t="str">
        <f t="shared" si="3"/>
        <v/>
      </c>
      <c r="L25" s="32" t="str">
        <f>IF(K25="","",LARGE(G9:G28,M25))</f>
        <v/>
      </c>
      <c r="M25" s="44">
        <v>17</v>
      </c>
      <c r="N25" s="26"/>
      <c r="O25" s="45" t="str">
        <f>IF(R25&lt;&gt;"",_xlfn.RANK.EQ(R25,R9:R28,0),"")</f>
        <v/>
      </c>
      <c r="P25" s="23" t="str">
        <f>IF(K25="","",VLOOKUP(L25,G9:J28,2,0))</f>
        <v/>
      </c>
      <c r="Q25" s="23" t="str">
        <f>IF(K25="","",VLOOKUP(P25,LISTAS!$F$5:$G$204,2,0))</f>
        <v/>
      </c>
      <c r="R25" s="37" t="str">
        <f>IF(K25="","",VLOOKUP(L25,G9:J28,4,0))</f>
        <v/>
      </c>
      <c r="S25" s="24" t="str">
        <f t="shared" si="4"/>
        <v/>
      </c>
      <c r="T25" s="24" t="str">
        <f t="shared" si="5"/>
        <v/>
      </c>
    </row>
    <row r="26" spans="1:20" s="5" customFormat="1" ht="18.75" customHeight="1" x14ac:dyDescent="0.3">
      <c r="B26" s="21"/>
      <c r="C26" s="21" t="str">
        <f>IF(B26="","",VLOOKUP(B26,LISTAS!$F$5:$I$204,2,0))</f>
        <v/>
      </c>
      <c r="D26" s="21" t="str">
        <f>IF(B26="","",VLOOKUP(B26,LISTAS!$F$5:$I$207,4,0))</f>
        <v/>
      </c>
      <c r="E26" s="36"/>
      <c r="G26" s="32" t="str">
        <f t="shared" si="0"/>
        <v/>
      </c>
      <c r="H26" s="33" t="str">
        <f t="shared" si="6"/>
        <v/>
      </c>
      <c r="I26" s="33" t="str">
        <f t="shared" si="6"/>
        <v/>
      </c>
      <c r="J26" s="32" t="str">
        <f t="shared" si="2"/>
        <v/>
      </c>
      <c r="K26" s="32" t="str">
        <f t="shared" si="3"/>
        <v/>
      </c>
      <c r="L26" s="32" t="str">
        <f>IF(K26="","",LARGE(G9:G28,M26))</f>
        <v/>
      </c>
      <c r="M26" s="44">
        <v>18</v>
      </c>
      <c r="N26" s="26"/>
      <c r="O26" s="45" t="str">
        <f>IF(R26&lt;&gt;"",_xlfn.RANK.EQ(R26,R9:R28,0),"")</f>
        <v/>
      </c>
      <c r="P26" s="23" t="str">
        <f>IF(K26="","",VLOOKUP(L26,G9:J28,2,0))</f>
        <v/>
      </c>
      <c r="Q26" s="23" t="str">
        <f>IF(K26="","",VLOOKUP(P26,LISTAS!$F$5:$G$204,2,0))</f>
        <v/>
      </c>
      <c r="R26" s="37" t="str">
        <f>IF(K26="","",VLOOKUP(L26,G9:J28,4,0))</f>
        <v/>
      </c>
      <c r="S26" s="24" t="str">
        <f t="shared" si="4"/>
        <v/>
      </c>
      <c r="T26" s="24" t="str">
        <f t="shared" si="5"/>
        <v/>
      </c>
    </row>
    <row r="27" spans="1:20" s="5" customFormat="1" ht="18.75" customHeight="1" x14ac:dyDescent="0.3">
      <c r="B27" s="21"/>
      <c r="C27" s="21" t="str">
        <f>IF(B27="","",VLOOKUP(B27,LISTAS!$F$5:$I$204,2,0))</f>
        <v/>
      </c>
      <c r="D27" s="21" t="str">
        <f>IF(B27="","",VLOOKUP(B27,LISTAS!$F$5:$I$207,4,0))</f>
        <v/>
      </c>
      <c r="E27" s="36"/>
      <c r="G27" s="32"/>
      <c r="H27" s="33"/>
      <c r="I27" s="33"/>
      <c r="J27" s="32"/>
      <c r="K27" s="32"/>
      <c r="L27" s="32" t="str">
        <f>IF(K27="","",LARGE(G9:G28,M27))</f>
        <v/>
      </c>
      <c r="M27" s="44">
        <v>19</v>
      </c>
      <c r="N27" s="26"/>
      <c r="O27" s="45" t="str">
        <f>IF(R27&lt;&gt;"",_xlfn.RANK.EQ(R27,R9:R28,0),"")</f>
        <v/>
      </c>
      <c r="P27" s="23" t="str">
        <f>IF(K27="","",VLOOKUP(L27,G9:J28,2,0))</f>
        <v/>
      </c>
      <c r="Q27" s="23" t="str">
        <f>IF(K27="","",VLOOKUP(P27,LISTAS!$F$5:$G$204,2,0))</f>
        <v/>
      </c>
      <c r="R27" s="37" t="str">
        <f>IF(K27="","",VLOOKUP(L27,G9:J28,4,0))</f>
        <v/>
      </c>
      <c r="S27" s="24" t="str">
        <f t="shared" si="4"/>
        <v/>
      </c>
      <c r="T27" s="24" t="str">
        <f t="shared" si="5"/>
        <v/>
      </c>
    </row>
    <row r="28" spans="1:20" s="5" customFormat="1" ht="18.75" customHeight="1" x14ac:dyDescent="0.3">
      <c r="B28" s="21"/>
      <c r="C28" s="21" t="str">
        <f>IF(B28="","",VLOOKUP(B28,LISTAS!$F$5:$I$204,2,0))</f>
        <v/>
      </c>
      <c r="D28" s="21" t="str">
        <f>IF(B28="","",VLOOKUP(B28,LISTAS!$F$5:$I$207,4,0))</f>
        <v/>
      </c>
      <c r="E28" s="36"/>
      <c r="G28" s="32" t="str">
        <f t="shared" si="0"/>
        <v/>
      </c>
      <c r="H28" s="33" t="str">
        <f t="shared" si="6"/>
        <v/>
      </c>
      <c r="I28" s="33" t="str">
        <f t="shared" si="6"/>
        <v/>
      </c>
      <c r="J28" s="32" t="str">
        <f t="shared" si="2"/>
        <v/>
      </c>
      <c r="K28" s="32" t="str">
        <f t="shared" si="3"/>
        <v/>
      </c>
      <c r="L28" s="32" t="str">
        <f>IF(K28="","",LARGE(G9:G28,M28))</f>
        <v/>
      </c>
      <c r="M28" s="44">
        <v>20</v>
      </c>
      <c r="N28" s="26"/>
      <c r="O28" s="45" t="str">
        <f>IF(R28&lt;&gt;"",_xlfn.RANK.EQ(R28,R9:R28,0),"")</f>
        <v/>
      </c>
      <c r="P28" s="23" t="str">
        <f>IF(K28="","",VLOOKUP(L28,G9:J28,2,0))</f>
        <v/>
      </c>
      <c r="Q28" s="23" t="str">
        <f>IF(K28="","",VLOOKUP(P28,LISTAS!$F$5:$G$204,2,0))</f>
        <v/>
      </c>
      <c r="R28" s="37" t="str">
        <f>IF(K28="","",VLOOKUP(L28,G9:J28,4,0))</f>
        <v/>
      </c>
      <c r="S28" s="24" t="str">
        <f t="shared" si="4"/>
        <v/>
      </c>
      <c r="T28" s="24" t="str">
        <f t="shared" si="5"/>
        <v/>
      </c>
    </row>
    <row r="29" spans="1:20" ht="20.25" customHeight="1" x14ac:dyDescent="0.25"/>
    <row r="30" spans="1:20" ht="20.25" customHeight="1" x14ac:dyDescent="0.25">
      <c r="A30" s="2"/>
      <c r="B30" s="54" t="s">
        <v>10</v>
      </c>
      <c r="C30" s="55"/>
      <c r="E30" s="34"/>
      <c r="F30" s="35"/>
      <c r="G30" s="11"/>
      <c r="H30" s="12"/>
      <c r="I30" s="12"/>
      <c r="J30" s="12"/>
      <c r="K30" s="13"/>
      <c r="L30" s="12"/>
      <c r="M30" s="14"/>
      <c r="N30" s="43"/>
      <c r="O30" s="56" t="s">
        <v>13</v>
      </c>
      <c r="P30" s="57"/>
      <c r="Q30" s="57"/>
      <c r="R30" s="57"/>
      <c r="S30" s="57"/>
      <c r="T30" s="58"/>
    </row>
    <row r="31" spans="1:20" ht="20.25" hidden="1" customHeight="1" x14ac:dyDescent="0.25">
      <c r="A31" s="2"/>
      <c r="B31" s="51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3"/>
    </row>
    <row r="32" spans="1:20" s="15" customFormat="1" ht="28.5" customHeight="1" x14ac:dyDescent="0.25">
      <c r="B32" s="16" t="s">
        <v>14</v>
      </c>
      <c r="C32" s="16" t="s">
        <v>1</v>
      </c>
      <c r="D32" s="16" t="s">
        <v>15</v>
      </c>
      <c r="E32" s="16" t="s">
        <v>2</v>
      </c>
      <c r="F32" s="17"/>
      <c r="G32" s="18"/>
      <c r="H32" s="19"/>
      <c r="I32" s="19"/>
      <c r="J32" s="19"/>
      <c r="K32" s="20"/>
      <c r="L32" s="19"/>
      <c r="M32" s="18"/>
      <c r="N32" s="18"/>
      <c r="O32" s="27" t="s">
        <v>4</v>
      </c>
      <c r="P32" s="27" t="s">
        <v>14</v>
      </c>
      <c r="Q32" s="27" t="s">
        <v>1</v>
      </c>
      <c r="R32" s="27" t="s">
        <v>16</v>
      </c>
      <c r="S32" s="42" t="s">
        <v>17</v>
      </c>
      <c r="T32" s="42" t="s">
        <v>18</v>
      </c>
    </row>
    <row r="33" spans="2:20" s="5" customFormat="1" ht="18.75" customHeight="1" x14ac:dyDescent="0.25">
      <c r="B33" s="21" t="s">
        <v>30</v>
      </c>
      <c r="C33" s="21" t="str">
        <f>IF(B33="","",VLOOKUP(B33,LISTAS!$F$5:$I$204,2,0))</f>
        <v>AMERICAN SCHOOL</v>
      </c>
      <c r="D33" s="21" t="str">
        <f>IF(B33="","",VLOOKUP(B33,LISTAS!$F$5:$I$207,4,0))</f>
        <v>BALLET</v>
      </c>
      <c r="E33" s="36">
        <v>49.5</v>
      </c>
      <c r="G33" s="32">
        <f t="shared" ref="G33:G39" si="7">IF(E33="","",E33+(ROW(E33)/10000))</f>
        <v>49.503300000000003</v>
      </c>
      <c r="H33" s="33" t="str">
        <f t="shared" ref="H33:H39" si="8">IF($K33="","",IF(B33="","",B33))</f>
        <v>FLORISTAS</v>
      </c>
      <c r="I33" s="33" t="str">
        <f t="shared" ref="I33:I39" si="9">IF($K33="","",IF(C33="","",C33))</f>
        <v>AMERICAN SCHOOL</v>
      </c>
      <c r="J33" s="32">
        <f t="shared" ref="J33:J39" si="10">IF($K33="","",E33)</f>
        <v>49.5</v>
      </c>
      <c r="K33" s="32">
        <f t="shared" ref="K33:K39" si="11">G33</f>
        <v>49.503300000000003</v>
      </c>
      <c r="L33" s="32">
        <f>IF(K33="","",LARGE(G33:G52,M33))</f>
        <v>49.503300000000003</v>
      </c>
      <c r="M33" s="44">
        <v>1</v>
      </c>
      <c r="N33" s="22"/>
      <c r="O33" s="45">
        <f>IF(R33&lt;&gt;"",_xlfn.RANK.EQ(R33,R33:R52,0),"")</f>
        <v>1</v>
      </c>
      <c r="P33" s="23" t="str">
        <f>IF(K33="","",VLOOKUP(L33,G33:J52,2,0))</f>
        <v>FLORISTAS</v>
      </c>
      <c r="Q33" s="23" t="str">
        <f>IF(K33="","",VLOOKUP(P33,LISTAS!$F$5:$G$204,2,0))</f>
        <v>AMERICAN SCHOOL</v>
      </c>
      <c r="R33" s="37">
        <f>IF(K33="","",VLOOKUP(L33,G33:J52,4,0))</f>
        <v>49.5</v>
      </c>
      <c r="S33" s="24">
        <f>IF($O33="","",IF($O33=1,400,IF($O33=2,340,IF($O33=3,300,IF($O33=4,280,IF($O33=5,270,IF($O33=6,260,IF($O33=7,250,IF($O33=8,240,IF($O33=9,200,IF($O33=10,200,IF($O33=11,200,IF($O33=12,200,IF($O33=13,200,IF($O33=14,200,IF($O33=15,200,IF($O33=16,200,IF($O33&gt;16,"",""))))))))))))))))))</f>
        <v>400</v>
      </c>
      <c r="T33" s="24">
        <f>IF(O33="","",IF($F$7="NÃO","",IF(O33=1,400,IF(O33=2,340,IF(O33=3,300,IF(O33=4,280,IF(O33=5,270,IF(O33=6,260,IF(O33=7,250,IF(O33=8,240,IF(O33=9,200,IF(O33=10,200,IF(O33=11,200,IF(O33=12,200,IF(O33=13,200,IF(O33=14,200,IF(O33=15,200,IF(O33=16,200,IF(O33&gt;16,"","")))))))))))))))))))</f>
        <v>400</v>
      </c>
    </row>
    <row r="34" spans="2:20" s="5" customFormat="1" ht="18.75" customHeight="1" x14ac:dyDescent="0.25">
      <c r="B34" s="21"/>
      <c r="C34" s="21" t="str">
        <f>IF(B34="","",VLOOKUP(B34,LISTAS!$F$5:$I$204,2,0))</f>
        <v/>
      </c>
      <c r="D34" s="21" t="str">
        <f>IF(B34="","",VLOOKUP(B34,LISTAS!$F$5:$I$207,4,0))</f>
        <v/>
      </c>
      <c r="E34" s="36"/>
      <c r="G34" s="32" t="str">
        <f t="shared" si="7"/>
        <v/>
      </c>
      <c r="H34" s="33" t="str">
        <f t="shared" si="8"/>
        <v/>
      </c>
      <c r="I34" s="33" t="str">
        <f t="shared" si="9"/>
        <v/>
      </c>
      <c r="J34" s="32" t="str">
        <f t="shared" si="10"/>
        <v/>
      </c>
      <c r="K34" s="32" t="str">
        <f t="shared" si="11"/>
        <v/>
      </c>
      <c r="L34" s="32" t="str">
        <f>IF(K34="","",LARGE(G33:G52,M34))</f>
        <v/>
      </c>
      <c r="M34" s="44">
        <v>2</v>
      </c>
      <c r="N34" s="25"/>
      <c r="O34" s="45" t="str">
        <f>IF(R34&lt;&gt;"",_xlfn.RANK.EQ(R34,R33:R52,0),"")</f>
        <v/>
      </c>
      <c r="P34" s="23" t="str">
        <f>IF(K34="","",VLOOKUP(L34,G33:J52,2,0))</f>
        <v/>
      </c>
      <c r="Q34" s="23" t="str">
        <f>IF(K34="","",VLOOKUP(P34,LISTAS!$F$5:$G$204,2,0))</f>
        <v/>
      </c>
      <c r="R34" s="37" t="str">
        <f>IF(K34="","",VLOOKUP(L34,G33:J52,4,0))</f>
        <v/>
      </c>
      <c r="S34" s="24" t="str">
        <f t="shared" ref="S34:S52" si="12">IF($O34="","",IF($O34=1,400,IF($O34=2,340,IF($O34=3,300,IF($O34=4,280,IF($O34=5,270,IF($O34=6,260,IF($O34=7,250,IF($O34=8,240,IF($O34=9,200,IF($O34=10,200,IF($O34=11,200,IF($O34=12,200,IF($O34=13,200,IF($O34=14,200,IF($O34=15,200,IF($O34=16,200,IF($O34&gt;16,"",""))))))))))))))))))</f>
        <v/>
      </c>
      <c r="T34" s="24" t="str">
        <f t="shared" ref="T34:T52" si="13">IF(O34="","",IF($F$7="NÃO","",IF(O34=1,400,IF(O34=2,340,IF(O34=3,300,IF(O34=4,280,IF(O34=5,270,IF(O34=6,260,IF(O34=7,250,IF(O34=8,240,IF(O34=9,200,IF(O34=10,200,IF(O34=11,200,IF(O34=12,200,IF(O34=13,200,IF(O34=14,200,IF(O34=15,200,IF(O34=16,200,IF(O34&gt;16,"","")))))))))))))))))))</f>
        <v/>
      </c>
    </row>
    <row r="35" spans="2:20" s="5" customFormat="1" ht="18.75" customHeight="1" x14ac:dyDescent="0.3">
      <c r="B35" s="21"/>
      <c r="C35" s="21" t="str">
        <f>IF(B35="","",VLOOKUP(B35,LISTAS!$F$5:$I$204,2,0))</f>
        <v/>
      </c>
      <c r="D35" s="21" t="str">
        <f>IF(B35="","",VLOOKUP(B35,LISTAS!$F$5:$I$207,4,0))</f>
        <v/>
      </c>
      <c r="E35" s="36"/>
      <c r="G35" s="32" t="str">
        <f t="shared" si="7"/>
        <v/>
      </c>
      <c r="H35" s="33" t="str">
        <f t="shared" si="8"/>
        <v/>
      </c>
      <c r="I35" s="33" t="str">
        <f t="shared" si="9"/>
        <v/>
      </c>
      <c r="J35" s="32" t="str">
        <f t="shared" si="10"/>
        <v/>
      </c>
      <c r="K35" s="32" t="str">
        <f t="shared" si="11"/>
        <v/>
      </c>
      <c r="L35" s="32" t="str">
        <f>IF(K35="","",LARGE(G33:G52,M35))</f>
        <v/>
      </c>
      <c r="M35" s="44">
        <v>3</v>
      </c>
      <c r="N35" s="26"/>
      <c r="O35" s="45" t="str">
        <f>IF(R35&lt;&gt;"",_xlfn.RANK.EQ(R35,R33:R52,0),"")</f>
        <v/>
      </c>
      <c r="P35" s="23" t="str">
        <f>IF(K35="","",VLOOKUP(L35,G33:J52,2,0))</f>
        <v/>
      </c>
      <c r="Q35" s="23" t="str">
        <f>IF(K35="","",VLOOKUP(P35,LISTAS!$F$5:$G$204,2,0))</f>
        <v/>
      </c>
      <c r="R35" s="37" t="str">
        <f>IF(K35="","",VLOOKUP(L35,G33:J52,4,0))</f>
        <v/>
      </c>
      <c r="S35" s="24" t="str">
        <f t="shared" si="12"/>
        <v/>
      </c>
      <c r="T35" s="24" t="str">
        <f t="shared" si="13"/>
        <v/>
      </c>
    </row>
    <row r="36" spans="2:20" s="5" customFormat="1" ht="18.75" customHeight="1" x14ac:dyDescent="0.3">
      <c r="B36" s="21"/>
      <c r="C36" s="21" t="str">
        <f>IF(B36="","",VLOOKUP(B36,LISTAS!$F$5:$I$204,2,0))</f>
        <v/>
      </c>
      <c r="D36" s="21" t="str">
        <f>IF(B36="","",VLOOKUP(B36,LISTAS!$F$5:$I$207,4,0))</f>
        <v/>
      </c>
      <c r="E36" s="36"/>
      <c r="G36" s="32" t="str">
        <f t="shared" si="7"/>
        <v/>
      </c>
      <c r="H36" s="33" t="str">
        <f t="shared" si="8"/>
        <v/>
      </c>
      <c r="I36" s="33" t="str">
        <f t="shared" si="9"/>
        <v/>
      </c>
      <c r="J36" s="32" t="str">
        <f t="shared" si="10"/>
        <v/>
      </c>
      <c r="K36" s="32" t="str">
        <f t="shared" si="11"/>
        <v/>
      </c>
      <c r="L36" s="32" t="str">
        <f>IF(K36="","",LARGE(G33:G52,M36))</f>
        <v/>
      </c>
      <c r="M36" s="44">
        <v>4</v>
      </c>
      <c r="N36" s="26"/>
      <c r="O36" s="45" t="str">
        <f>IF(R36&lt;&gt;"",_xlfn.RANK.EQ(R36,R33:R52,0),"")</f>
        <v/>
      </c>
      <c r="P36" s="23" t="str">
        <f>IF(K36="","",VLOOKUP(L36,G33:J52,2,0))</f>
        <v/>
      </c>
      <c r="Q36" s="23" t="str">
        <f>IF(K36="","",VLOOKUP(P36,LISTAS!$F$5:$G$204,2,0))</f>
        <v/>
      </c>
      <c r="R36" s="37" t="str">
        <f>IF(K36="","",VLOOKUP(L36,G33:J52,4,0))</f>
        <v/>
      </c>
      <c r="S36" s="24" t="str">
        <f t="shared" si="12"/>
        <v/>
      </c>
      <c r="T36" s="24" t="str">
        <f t="shared" si="13"/>
        <v/>
      </c>
    </row>
    <row r="37" spans="2:20" s="5" customFormat="1" ht="18.75" customHeight="1" x14ac:dyDescent="0.3">
      <c r="B37" s="21"/>
      <c r="C37" s="21" t="str">
        <f>IF(B37="","",VLOOKUP(B37,LISTAS!$F$5:$I$204,2,0))</f>
        <v/>
      </c>
      <c r="D37" s="21" t="str">
        <f>IF(B37="","",VLOOKUP(B37,LISTAS!$F$5:$I$207,4,0))</f>
        <v/>
      </c>
      <c r="E37" s="36"/>
      <c r="G37" s="32" t="str">
        <f t="shared" si="7"/>
        <v/>
      </c>
      <c r="H37" s="33" t="str">
        <f t="shared" si="8"/>
        <v/>
      </c>
      <c r="I37" s="33" t="str">
        <f t="shared" si="9"/>
        <v/>
      </c>
      <c r="J37" s="32" t="str">
        <f t="shared" si="10"/>
        <v/>
      </c>
      <c r="K37" s="32" t="str">
        <f t="shared" si="11"/>
        <v/>
      </c>
      <c r="L37" s="32" t="str">
        <f>IF(K37="","",LARGE(G33:G52,M37))</f>
        <v/>
      </c>
      <c r="M37" s="44">
        <v>5</v>
      </c>
      <c r="N37" s="26"/>
      <c r="O37" s="45" t="str">
        <f>IF(R37&lt;&gt;"",_xlfn.RANK.EQ(R37,R33:R52,0),"")</f>
        <v/>
      </c>
      <c r="P37" s="23" t="str">
        <f>IF(K37="","",VLOOKUP(L37,G33:J52,2,0))</f>
        <v/>
      </c>
      <c r="Q37" s="23" t="str">
        <f>IF(K37="","",VLOOKUP(P37,LISTAS!$F$5:$G$204,2,0))</f>
        <v/>
      </c>
      <c r="R37" s="37" t="str">
        <f>IF(K37="","",VLOOKUP(L37,G33:J52,4,0))</f>
        <v/>
      </c>
      <c r="S37" s="24" t="str">
        <f t="shared" si="12"/>
        <v/>
      </c>
      <c r="T37" s="24" t="str">
        <f t="shared" si="13"/>
        <v/>
      </c>
    </row>
    <row r="38" spans="2:20" s="5" customFormat="1" ht="18.75" customHeight="1" x14ac:dyDescent="0.3">
      <c r="B38" s="21"/>
      <c r="C38" s="21" t="str">
        <f>IF(B38="","",VLOOKUP(B38,LISTAS!$F$5:$I$204,2,0))</f>
        <v/>
      </c>
      <c r="D38" s="21" t="str">
        <f>IF(B38="","",VLOOKUP(B38,LISTAS!$F$5:$I$207,4,0))</f>
        <v/>
      </c>
      <c r="E38" s="36"/>
      <c r="G38" s="32" t="str">
        <f t="shared" si="7"/>
        <v/>
      </c>
      <c r="H38" s="33" t="str">
        <f t="shared" si="8"/>
        <v/>
      </c>
      <c r="I38" s="33" t="str">
        <f t="shared" si="9"/>
        <v/>
      </c>
      <c r="J38" s="32" t="str">
        <f t="shared" si="10"/>
        <v/>
      </c>
      <c r="K38" s="32" t="str">
        <f t="shared" si="11"/>
        <v/>
      </c>
      <c r="L38" s="32" t="str">
        <f>IF(K38="","",LARGE(G33:G52,M38))</f>
        <v/>
      </c>
      <c r="M38" s="44">
        <v>6</v>
      </c>
      <c r="N38" s="26"/>
      <c r="O38" s="45" t="str">
        <f>IF(R38&lt;&gt;"",_xlfn.RANK.EQ(R38,R33:R52,0),"")</f>
        <v/>
      </c>
      <c r="P38" s="23" t="str">
        <f>IF(K38="","",VLOOKUP(L38,G33:J52,2,0))</f>
        <v/>
      </c>
      <c r="Q38" s="23" t="str">
        <f>IF(K38="","",VLOOKUP(P38,LISTAS!$F$5:$G$204,2,0))</f>
        <v/>
      </c>
      <c r="R38" s="37" t="str">
        <f>IF(K38="","",VLOOKUP(L38,G33:J52,4,0))</f>
        <v/>
      </c>
      <c r="S38" s="24" t="str">
        <f t="shared" si="12"/>
        <v/>
      </c>
      <c r="T38" s="24" t="str">
        <f t="shared" si="13"/>
        <v/>
      </c>
    </row>
    <row r="39" spans="2:20" s="5" customFormat="1" ht="18.75" customHeight="1" x14ac:dyDescent="0.3">
      <c r="B39" s="21"/>
      <c r="C39" s="21" t="str">
        <f>IF(B39="","",VLOOKUP(B39,LISTAS!$F$5:$I$204,2,0))</f>
        <v/>
      </c>
      <c r="D39" s="21" t="str">
        <f>IF(B39="","",VLOOKUP(B39,LISTAS!$F$5:$I$207,4,0))</f>
        <v/>
      </c>
      <c r="E39" s="36"/>
      <c r="G39" s="32" t="str">
        <f t="shared" si="7"/>
        <v/>
      </c>
      <c r="H39" s="33" t="str">
        <f t="shared" si="8"/>
        <v/>
      </c>
      <c r="I39" s="33" t="str">
        <f t="shared" si="9"/>
        <v/>
      </c>
      <c r="J39" s="32" t="str">
        <f t="shared" si="10"/>
        <v/>
      </c>
      <c r="K39" s="32" t="str">
        <f t="shared" si="11"/>
        <v/>
      </c>
      <c r="L39" s="32" t="str">
        <f>IF(K39="","",LARGE(G33:G52,M39))</f>
        <v/>
      </c>
      <c r="M39" s="44">
        <v>7</v>
      </c>
      <c r="N39" s="26"/>
      <c r="O39" s="45" t="str">
        <f>IF(R39&lt;&gt;"",_xlfn.RANK.EQ(R39,R33:R52,0),"")</f>
        <v/>
      </c>
      <c r="P39" s="23" t="str">
        <f>IF(K39="","",VLOOKUP(L39,G33:J52,2,0))</f>
        <v/>
      </c>
      <c r="Q39" s="23" t="str">
        <f>IF(K39="","",VLOOKUP(P39,LISTAS!$F$5:$G$204,2,0))</f>
        <v/>
      </c>
      <c r="R39" s="37" t="str">
        <f>IF(K39="","",VLOOKUP(L39,G33:J52,4,0))</f>
        <v/>
      </c>
      <c r="S39" s="24" t="str">
        <f t="shared" si="12"/>
        <v/>
      </c>
      <c r="T39" s="24" t="str">
        <f t="shared" si="13"/>
        <v/>
      </c>
    </row>
    <row r="40" spans="2:20" s="5" customFormat="1" ht="18.75" customHeight="1" x14ac:dyDescent="0.3">
      <c r="B40" s="21"/>
      <c r="C40" s="21" t="str">
        <f>IF(B40="","",VLOOKUP(B40,LISTAS!$F$5:$I$204,2,0))</f>
        <v/>
      </c>
      <c r="D40" s="21" t="str">
        <f>IF(B40="","",VLOOKUP(B40,LISTAS!$F$5:$I$207,4,0))</f>
        <v/>
      </c>
      <c r="E40" s="36"/>
      <c r="G40" s="32"/>
      <c r="H40" s="33"/>
      <c r="I40" s="33"/>
      <c r="J40" s="32"/>
      <c r="K40" s="32"/>
      <c r="L40" s="32" t="str">
        <f>IF(K40="","",LARGE(G33:G52,M40))</f>
        <v/>
      </c>
      <c r="M40" s="44">
        <v>8</v>
      </c>
      <c r="N40" s="26"/>
      <c r="O40" s="45" t="str">
        <f>IF(R40&lt;&gt;"",_xlfn.RANK.EQ(R40,R33:R52,0),"")</f>
        <v/>
      </c>
      <c r="P40" s="23" t="str">
        <f>IF(K40="","",VLOOKUP(L40,G33:J52,2,0))</f>
        <v/>
      </c>
      <c r="Q40" s="23" t="str">
        <f>IF(K40="","",VLOOKUP(P40,LISTAS!$F$5:$G$204,2,0))</f>
        <v/>
      </c>
      <c r="R40" s="37" t="str">
        <f>IF(K40="","",VLOOKUP(L40,G33:J52,4,0))</f>
        <v/>
      </c>
      <c r="S40" s="24" t="str">
        <f t="shared" si="12"/>
        <v/>
      </c>
      <c r="T40" s="24" t="str">
        <f t="shared" si="13"/>
        <v/>
      </c>
    </row>
    <row r="41" spans="2:20" s="5" customFormat="1" ht="18.75" customHeight="1" x14ac:dyDescent="0.3">
      <c r="B41" s="21"/>
      <c r="C41" s="21" t="str">
        <f>IF(B41="","",VLOOKUP(B41,LISTAS!$F$5:$I$204,2,0))</f>
        <v/>
      </c>
      <c r="D41" s="21" t="str">
        <f>IF(B41="","",VLOOKUP(B41,LISTAS!$F$5:$I$207,4,0))</f>
        <v/>
      </c>
      <c r="E41" s="36"/>
      <c r="G41" s="32"/>
      <c r="H41" s="33"/>
      <c r="I41" s="33"/>
      <c r="J41" s="32"/>
      <c r="K41" s="32"/>
      <c r="L41" s="32" t="str">
        <f>IF(K41="","",LARGE(G33:G52,M41))</f>
        <v/>
      </c>
      <c r="M41" s="44">
        <v>9</v>
      </c>
      <c r="N41" s="26"/>
      <c r="O41" s="45" t="str">
        <f>IF(R41&lt;&gt;"",_xlfn.RANK.EQ(R41,R33:R52,0),"")</f>
        <v/>
      </c>
      <c r="P41" s="23" t="str">
        <f>IF(K41="","",VLOOKUP(L41,G33:J52,2,0))</f>
        <v/>
      </c>
      <c r="Q41" s="23" t="str">
        <f>IF(K41="","",VLOOKUP(P41,LISTAS!$F$5:$G$204,2,0))</f>
        <v/>
      </c>
      <c r="R41" s="37" t="str">
        <f>IF(K41="","",VLOOKUP(L41,G33:J52,4,0))</f>
        <v/>
      </c>
      <c r="S41" s="24" t="str">
        <f t="shared" si="12"/>
        <v/>
      </c>
      <c r="T41" s="24" t="str">
        <f t="shared" si="13"/>
        <v/>
      </c>
    </row>
    <row r="42" spans="2:20" s="5" customFormat="1" ht="18.75" customHeight="1" x14ac:dyDescent="0.3">
      <c r="B42" s="21"/>
      <c r="C42" s="21" t="str">
        <f>IF(B42="","",VLOOKUP(B42,LISTAS!$F$5:$I$204,2,0))</f>
        <v/>
      </c>
      <c r="D42" s="21" t="str">
        <f>IF(B42="","",VLOOKUP(B42,LISTAS!$F$5:$I$207,4,0))</f>
        <v/>
      </c>
      <c r="E42" s="36"/>
      <c r="G42" s="32"/>
      <c r="H42" s="33"/>
      <c r="I42" s="33"/>
      <c r="J42" s="32"/>
      <c r="K42" s="32"/>
      <c r="L42" s="32" t="str">
        <f>IF(K42="","",LARGE(G33:G52,M42))</f>
        <v/>
      </c>
      <c r="M42" s="44">
        <v>10</v>
      </c>
      <c r="N42" s="26"/>
      <c r="O42" s="45" t="str">
        <f>IF(R42&lt;&gt;"",_xlfn.RANK.EQ(R42,R33:R52,0),"")</f>
        <v/>
      </c>
      <c r="P42" s="23" t="str">
        <f>IF(K42="","",VLOOKUP(L42,G33:J52,2,0))</f>
        <v/>
      </c>
      <c r="Q42" s="23" t="str">
        <f>IF(K42="","",VLOOKUP(P42,LISTAS!$F$5:$G$204,2,0))</f>
        <v/>
      </c>
      <c r="R42" s="37" t="str">
        <f>IF(K42="","",VLOOKUP(L42,G33:J52,4,0))</f>
        <v/>
      </c>
      <c r="S42" s="24" t="str">
        <f t="shared" si="12"/>
        <v/>
      </c>
      <c r="T42" s="24" t="str">
        <f t="shared" si="13"/>
        <v/>
      </c>
    </row>
    <row r="43" spans="2:20" s="5" customFormat="1" ht="18.75" customHeight="1" x14ac:dyDescent="0.3">
      <c r="B43" s="21"/>
      <c r="C43" s="21" t="str">
        <f>IF(B43="","",VLOOKUP(B43,LISTAS!$F$5:$I$204,2,0))</f>
        <v/>
      </c>
      <c r="D43" s="21" t="str">
        <f>IF(B43="","",VLOOKUP(B43,LISTAS!$F$5:$I$207,4,0))</f>
        <v/>
      </c>
      <c r="E43" s="36"/>
      <c r="G43" s="32"/>
      <c r="H43" s="33"/>
      <c r="I43" s="33"/>
      <c r="J43" s="32"/>
      <c r="K43" s="32"/>
      <c r="L43" s="32" t="str">
        <f>IF(K43="","",LARGE(G33:G52,M43))</f>
        <v/>
      </c>
      <c r="M43" s="44">
        <v>11</v>
      </c>
      <c r="N43" s="26"/>
      <c r="O43" s="45" t="str">
        <f>IF(R43&lt;&gt;"",_xlfn.RANK.EQ(R43,R33:R52,0),"")</f>
        <v/>
      </c>
      <c r="P43" s="23" t="str">
        <f>IF(K43="","",VLOOKUP(L43,G33:J52,2,0))</f>
        <v/>
      </c>
      <c r="Q43" s="23" t="str">
        <f>IF(K43="","",VLOOKUP(P43,LISTAS!$F$5:$G$204,2,0))</f>
        <v/>
      </c>
      <c r="R43" s="37" t="str">
        <f>IF(K43="","",VLOOKUP(L43,G33:J52,4,0))</f>
        <v/>
      </c>
      <c r="S43" s="24" t="str">
        <f t="shared" si="12"/>
        <v/>
      </c>
      <c r="T43" s="24" t="str">
        <f t="shared" si="13"/>
        <v/>
      </c>
    </row>
    <row r="44" spans="2:20" s="5" customFormat="1" ht="18.75" customHeight="1" x14ac:dyDescent="0.3">
      <c r="B44" s="21"/>
      <c r="C44" s="21" t="str">
        <f>IF(B44="","",VLOOKUP(B44,LISTAS!$F$5:$I$204,2,0))</f>
        <v/>
      </c>
      <c r="D44" s="21" t="str">
        <f>IF(B44="","",VLOOKUP(B44,LISTAS!$F$5:$I$207,4,0))</f>
        <v/>
      </c>
      <c r="E44" s="36"/>
      <c r="G44" s="32"/>
      <c r="H44" s="33"/>
      <c r="I44" s="33"/>
      <c r="J44" s="32"/>
      <c r="K44" s="32"/>
      <c r="L44" s="32" t="str">
        <f>IF(K44="","",LARGE(G33:G52,M44))</f>
        <v/>
      </c>
      <c r="M44" s="44">
        <v>12</v>
      </c>
      <c r="N44" s="26"/>
      <c r="O44" s="45" t="str">
        <f>IF(R44&lt;&gt;"",_xlfn.RANK.EQ(R44,R33:R52,0),"")</f>
        <v/>
      </c>
      <c r="P44" s="23" t="str">
        <f>IF(K44="","",VLOOKUP(L44,G33:J52,2,0))</f>
        <v/>
      </c>
      <c r="Q44" s="23" t="str">
        <f>IF(K44="","",VLOOKUP(P44,LISTAS!$F$5:$G$204,2,0))</f>
        <v/>
      </c>
      <c r="R44" s="37" t="str">
        <f>IF(K44="","",VLOOKUP(L44,G33:J52,4,0))</f>
        <v/>
      </c>
      <c r="S44" s="24" t="str">
        <f t="shared" si="12"/>
        <v/>
      </c>
      <c r="T44" s="24" t="str">
        <f t="shared" si="13"/>
        <v/>
      </c>
    </row>
    <row r="45" spans="2:20" s="5" customFormat="1" ht="18.75" customHeight="1" x14ac:dyDescent="0.3">
      <c r="B45" s="21"/>
      <c r="C45" s="21" t="str">
        <f>IF(B45="","",VLOOKUP(B45,LISTAS!$F$5:$I$204,2,0))</f>
        <v/>
      </c>
      <c r="D45" s="21" t="str">
        <f>IF(B45="","",VLOOKUP(B45,LISTAS!$F$5:$I$207,4,0))</f>
        <v/>
      </c>
      <c r="E45" s="36"/>
      <c r="G45" s="32"/>
      <c r="H45" s="33"/>
      <c r="I45" s="33"/>
      <c r="J45" s="32"/>
      <c r="K45" s="32"/>
      <c r="L45" s="32" t="str">
        <f>IF(K45="","",LARGE(G33:G52,M45))</f>
        <v/>
      </c>
      <c r="M45" s="44">
        <v>13</v>
      </c>
      <c r="N45" s="26"/>
      <c r="O45" s="45" t="str">
        <f>IF(R45&lt;&gt;"",_xlfn.RANK.EQ(R45,R33:R52,0),"")</f>
        <v/>
      </c>
      <c r="P45" s="23" t="str">
        <f>IF(K45="","",VLOOKUP(L45,G33:J52,2,0))</f>
        <v/>
      </c>
      <c r="Q45" s="23" t="str">
        <f>IF(K45="","",VLOOKUP(P45,LISTAS!$F$5:$G$204,2,0))</f>
        <v/>
      </c>
      <c r="R45" s="37" t="str">
        <f>IF(K45="","",VLOOKUP(L45,G33:J52,4,0))</f>
        <v/>
      </c>
      <c r="S45" s="24" t="str">
        <f t="shared" si="12"/>
        <v/>
      </c>
      <c r="T45" s="24" t="str">
        <f t="shared" si="13"/>
        <v/>
      </c>
    </row>
    <row r="46" spans="2:20" s="5" customFormat="1" ht="18.75" customHeight="1" x14ac:dyDescent="0.3">
      <c r="B46" s="21"/>
      <c r="C46" s="21" t="str">
        <f>IF(B46="","",VLOOKUP(B46,LISTAS!$F$5:$I$204,2,0))</f>
        <v/>
      </c>
      <c r="D46" s="21" t="str">
        <f>IF(B46="","",VLOOKUP(B46,LISTAS!$F$5:$I$207,4,0))</f>
        <v/>
      </c>
      <c r="E46" s="36"/>
      <c r="G46" s="32"/>
      <c r="H46" s="33"/>
      <c r="I46" s="33"/>
      <c r="J46" s="32"/>
      <c r="K46" s="32"/>
      <c r="L46" s="32" t="str">
        <f>IF(K46="","",LARGE(G33:G52,M46))</f>
        <v/>
      </c>
      <c r="M46" s="44">
        <v>14</v>
      </c>
      <c r="N46" s="26"/>
      <c r="O46" s="45" t="str">
        <f>IF(R46&lt;&gt;"",_xlfn.RANK.EQ(R46,R33:R52,0),"")</f>
        <v/>
      </c>
      <c r="P46" s="23" t="str">
        <f>IF(K46="","",VLOOKUP(L46,G33:J52,2,0))</f>
        <v/>
      </c>
      <c r="Q46" s="23" t="str">
        <f>IF(K46="","",VLOOKUP(P46,LISTAS!$F$5:$G$204,2,0))</f>
        <v/>
      </c>
      <c r="R46" s="37" t="str">
        <f>IF(K46="","",VLOOKUP(L46,G33:J52,4,0))</f>
        <v/>
      </c>
      <c r="S46" s="24" t="str">
        <f t="shared" si="12"/>
        <v/>
      </c>
      <c r="T46" s="24" t="str">
        <f t="shared" si="13"/>
        <v/>
      </c>
    </row>
    <row r="47" spans="2:20" s="5" customFormat="1" ht="18.75" customHeight="1" x14ac:dyDescent="0.3">
      <c r="B47" s="21"/>
      <c r="C47" s="21" t="str">
        <f>IF(B47="","",VLOOKUP(B47,LISTAS!$F$5:$I$204,2,0))</f>
        <v/>
      </c>
      <c r="D47" s="21" t="str">
        <f>IF(B47="","",VLOOKUP(B47,LISTAS!$F$5:$I$207,4,0))</f>
        <v/>
      </c>
      <c r="E47" s="36"/>
      <c r="G47" s="32"/>
      <c r="H47" s="33"/>
      <c r="I47" s="33"/>
      <c r="J47" s="32"/>
      <c r="K47" s="32"/>
      <c r="L47" s="32" t="str">
        <f>IF(K47="","",LARGE(G33:G52,M47))</f>
        <v/>
      </c>
      <c r="M47" s="44">
        <v>15</v>
      </c>
      <c r="N47" s="26"/>
      <c r="O47" s="45" t="str">
        <f>IF(R47&lt;&gt;"",_xlfn.RANK.EQ(R47,R33:R52,0),"")</f>
        <v/>
      </c>
      <c r="P47" s="23" t="str">
        <f>IF(K47="","",VLOOKUP(L47,G33:J52,2,0))</f>
        <v/>
      </c>
      <c r="Q47" s="23" t="str">
        <f>IF(K47="","",VLOOKUP(P47,LISTAS!$F$5:$G$204,2,0))</f>
        <v/>
      </c>
      <c r="R47" s="37" t="str">
        <f>IF(K47="","",VLOOKUP(L47,G33:J52,4,0))</f>
        <v/>
      </c>
      <c r="S47" s="24" t="str">
        <f t="shared" si="12"/>
        <v/>
      </c>
      <c r="T47" s="24" t="str">
        <f t="shared" si="13"/>
        <v/>
      </c>
    </row>
    <row r="48" spans="2:20" s="5" customFormat="1" ht="18.75" customHeight="1" x14ac:dyDescent="0.3">
      <c r="B48" s="21"/>
      <c r="C48" s="21" t="str">
        <f>IF(B48="","",VLOOKUP(B48,LISTAS!$F$5:$I$204,2,0))</f>
        <v/>
      </c>
      <c r="D48" s="21" t="str">
        <f>IF(B48="","",VLOOKUP(B48,LISTAS!$F$5:$I$207,4,0))</f>
        <v/>
      </c>
      <c r="E48" s="36"/>
      <c r="G48" s="32"/>
      <c r="H48" s="33"/>
      <c r="I48" s="33"/>
      <c r="J48" s="32"/>
      <c r="K48" s="32"/>
      <c r="L48" s="32" t="str">
        <f>IF(K48="","",LARGE(G33:G52,M48))</f>
        <v/>
      </c>
      <c r="M48" s="44">
        <v>16</v>
      </c>
      <c r="N48" s="26"/>
      <c r="O48" s="45" t="str">
        <f>IF(R48&lt;&gt;"",_xlfn.RANK.EQ(R48,R33:R52,0),"")</f>
        <v/>
      </c>
      <c r="P48" s="23" t="str">
        <f>IF(K48="","",VLOOKUP(L48,G33:J52,2,0))</f>
        <v/>
      </c>
      <c r="Q48" s="23" t="str">
        <f>IF(K48="","",VLOOKUP(P48,LISTAS!$F$5:$G$204,2,0))</f>
        <v/>
      </c>
      <c r="R48" s="37" t="str">
        <f>IF(K48="","",VLOOKUP(L48,G33:J52,4,0))</f>
        <v/>
      </c>
      <c r="S48" s="24" t="str">
        <f t="shared" si="12"/>
        <v/>
      </c>
      <c r="T48" s="24" t="str">
        <f t="shared" si="13"/>
        <v/>
      </c>
    </row>
    <row r="49" spans="1:20" s="5" customFormat="1" ht="18.75" customHeight="1" x14ac:dyDescent="0.3">
      <c r="B49" s="21"/>
      <c r="C49" s="21" t="str">
        <f>IF(B49="","",VLOOKUP(B49,LISTAS!$F$5:$I$204,2,0))</f>
        <v/>
      </c>
      <c r="D49" s="21" t="str">
        <f>IF(B49="","",VLOOKUP(B49,LISTAS!$F$5:$I$207,4,0))</f>
        <v/>
      </c>
      <c r="E49" s="36"/>
      <c r="G49" s="32" t="str">
        <f t="shared" ref="G49:G50" si="14">IF(E49="","",E49+(ROW(E49)/10000))</f>
        <v/>
      </c>
      <c r="H49" s="33" t="str">
        <f t="shared" ref="H49:H50" si="15">IF($K49="","",IF(B49="","",B49))</f>
        <v/>
      </c>
      <c r="I49" s="33" t="str">
        <f t="shared" ref="I49:I50" si="16">IF($K49="","",IF(C49="","",C49))</f>
        <v/>
      </c>
      <c r="J49" s="32" t="str">
        <f t="shared" ref="J49:J50" si="17">IF($K49="","",E49)</f>
        <v/>
      </c>
      <c r="K49" s="32" t="str">
        <f t="shared" ref="K49:K50" si="18">G49</f>
        <v/>
      </c>
      <c r="L49" s="32" t="str">
        <f>IF(K49="","",LARGE(G33:G52,M49))</f>
        <v/>
      </c>
      <c r="M49" s="44">
        <v>17</v>
      </c>
      <c r="N49" s="26"/>
      <c r="O49" s="45" t="str">
        <f>IF(R49&lt;&gt;"",_xlfn.RANK.EQ(R49,R33:R52,0),"")</f>
        <v/>
      </c>
      <c r="P49" s="23" t="str">
        <f>IF(K49="","",VLOOKUP(L49,G33:J52,2,0))</f>
        <v/>
      </c>
      <c r="Q49" s="23" t="str">
        <f>IF(K49="","",VLOOKUP(P49,LISTAS!$F$5:$G$204,2,0))</f>
        <v/>
      </c>
      <c r="R49" s="37" t="str">
        <f>IF(K49="","",VLOOKUP(L49,G33:J52,4,0))</f>
        <v/>
      </c>
      <c r="S49" s="24" t="str">
        <f t="shared" si="12"/>
        <v/>
      </c>
      <c r="T49" s="24" t="str">
        <f t="shared" si="13"/>
        <v/>
      </c>
    </row>
    <row r="50" spans="1:20" s="5" customFormat="1" ht="18.75" customHeight="1" x14ac:dyDescent="0.3">
      <c r="B50" s="21"/>
      <c r="C50" s="21" t="str">
        <f>IF(B50="","",VLOOKUP(B50,LISTAS!$F$5:$I$204,2,0))</f>
        <v/>
      </c>
      <c r="D50" s="21" t="str">
        <f>IF(B50="","",VLOOKUP(B50,LISTAS!$F$5:$I$207,4,0))</f>
        <v/>
      </c>
      <c r="E50" s="36"/>
      <c r="G50" s="32" t="str">
        <f t="shared" si="14"/>
        <v/>
      </c>
      <c r="H50" s="33" t="str">
        <f t="shared" si="15"/>
        <v/>
      </c>
      <c r="I50" s="33" t="str">
        <f t="shared" si="16"/>
        <v/>
      </c>
      <c r="J50" s="32" t="str">
        <f t="shared" si="17"/>
        <v/>
      </c>
      <c r="K50" s="32" t="str">
        <f t="shared" si="18"/>
        <v/>
      </c>
      <c r="L50" s="32" t="str">
        <f>IF(K50="","",LARGE(G33:G52,M50))</f>
        <v/>
      </c>
      <c r="M50" s="44">
        <v>18</v>
      </c>
      <c r="N50" s="26"/>
      <c r="O50" s="45" t="str">
        <f>IF(R50&lt;&gt;"",_xlfn.RANK.EQ(R50,R33:R52,0),"")</f>
        <v/>
      </c>
      <c r="P50" s="23" t="str">
        <f>IF(K50="","",VLOOKUP(L50,G33:J52,2,0))</f>
        <v/>
      </c>
      <c r="Q50" s="23" t="str">
        <f>IF(K50="","",VLOOKUP(P50,LISTAS!$F$5:$G$204,2,0))</f>
        <v/>
      </c>
      <c r="R50" s="37" t="str">
        <f>IF(K50="","",VLOOKUP(L50,G33:J52,4,0))</f>
        <v/>
      </c>
      <c r="S50" s="24" t="str">
        <f t="shared" si="12"/>
        <v/>
      </c>
      <c r="T50" s="24" t="str">
        <f t="shared" si="13"/>
        <v/>
      </c>
    </row>
    <row r="51" spans="1:20" s="5" customFormat="1" ht="18.75" customHeight="1" x14ac:dyDescent="0.3">
      <c r="B51" s="21"/>
      <c r="C51" s="21" t="str">
        <f>IF(B51="","",VLOOKUP(B51,LISTAS!$F$5:$I$204,2,0))</f>
        <v/>
      </c>
      <c r="D51" s="21" t="str">
        <f>IF(B51="","",VLOOKUP(B51,LISTAS!$F$5:$I$207,4,0))</f>
        <v/>
      </c>
      <c r="E51" s="36"/>
      <c r="G51" s="32"/>
      <c r="H51" s="33"/>
      <c r="I51" s="33"/>
      <c r="J51" s="32"/>
      <c r="K51" s="32"/>
      <c r="L51" s="32" t="str">
        <f>IF(K51="","",LARGE(G33:G52,M51))</f>
        <v/>
      </c>
      <c r="M51" s="44">
        <v>19</v>
      </c>
      <c r="N51" s="26"/>
      <c r="O51" s="45" t="str">
        <f>IF(R51&lt;&gt;"",_xlfn.RANK.EQ(R51,R33:R52,0),"")</f>
        <v/>
      </c>
      <c r="P51" s="23" t="str">
        <f>IF(K51="","",VLOOKUP(L51,G33:J52,2,0))</f>
        <v/>
      </c>
      <c r="Q51" s="23" t="str">
        <f>IF(K51="","",VLOOKUP(P51,LISTAS!$F$5:$G$204,2,0))</f>
        <v/>
      </c>
      <c r="R51" s="37" t="str">
        <f>IF(K51="","",VLOOKUP(L51,G33:J52,4,0))</f>
        <v/>
      </c>
      <c r="S51" s="24" t="str">
        <f t="shared" si="12"/>
        <v/>
      </c>
      <c r="T51" s="24" t="str">
        <f t="shared" si="13"/>
        <v/>
      </c>
    </row>
    <row r="52" spans="1:20" s="5" customFormat="1" ht="18.75" customHeight="1" x14ac:dyDescent="0.3">
      <c r="B52" s="21"/>
      <c r="C52" s="21" t="str">
        <f>IF(B52="","",VLOOKUP(B52,LISTAS!$F$5:$I$204,2,0))</f>
        <v/>
      </c>
      <c r="D52" s="21" t="str">
        <f>IF(B52="","",VLOOKUP(B52,LISTAS!$F$5:$I$207,4,0))</f>
        <v/>
      </c>
      <c r="E52" s="36"/>
      <c r="G52" s="32" t="str">
        <f t="shared" ref="G52" si="19">IF(E52="","",E52+(ROW(E52)/10000))</f>
        <v/>
      </c>
      <c r="H52" s="33" t="str">
        <f t="shared" ref="H52" si="20">IF($K52="","",IF(B52="","",B52))</f>
        <v/>
      </c>
      <c r="I52" s="33" t="str">
        <f t="shared" ref="I52" si="21">IF($K52="","",IF(C52="","",C52))</f>
        <v/>
      </c>
      <c r="J52" s="32" t="str">
        <f t="shared" ref="J52" si="22">IF($K52="","",E52)</f>
        <v/>
      </c>
      <c r="K52" s="32" t="str">
        <f t="shared" ref="K52" si="23">G52</f>
        <v/>
      </c>
      <c r="L52" s="32" t="str">
        <f>IF(K52="","",LARGE(G33:G52,M52))</f>
        <v/>
      </c>
      <c r="M52" s="44">
        <v>20</v>
      </c>
      <c r="N52" s="26"/>
      <c r="O52" s="45" t="str">
        <f>IF(R52&lt;&gt;"",_xlfn.RANK.EQ(R52,R33:R52,0),"")</f>
        <v/>
      </c>
      <c r="P52" s="23" t="str">
        <f>IF(K52="","",VLOOKUP(L52,G33:J52,2,0))</f>
        <v/>
      </c>
      <c r="Q52" s="23" t="str">
        <f>IF(K52="","",VLOOKUP(P52,LISTAS!$F$5:$G$204,2,0))</f>
        <v/>
      </c>
      <c r="R52" s="37" t="str">
        <f>IF(K52="","",VLOOKUP(L52,G33:J52,4,0))</f>
        <v/>
      </c>
      <c r="S52" s="24" t="str">
        <f t="shared" si="12"/>
        <v/>
      </c>
      <c r="T52" s="24" t="str">
        <f t="shared" si="13"/>
        <v/>
      </c>
    </row>
    <row r="53" spans="1:20" ht="20.25" customHeight="1" x14ac:dyDescent="0.25"/>
    <row r="54" spans="1:20" ht="20.25" customHeight="1" x14ac:dyDescent="0.25">
      <c r="A54" s="2"/>
      <c r="B54" s="54" t="s">
        <v>22</v>
      </c>
      <c r="C54" s="55"/>
      <c r="E54" s="34"/>
      <c r="F54" s="35"/>
      <c r="G54" s="11"/>
      <c r="H54" s="12"/>
      <c r="I54" s="12"/>
      <c r="J54" s="12"/>
      <c r="K54" s="13"/>
      <c r="L54" s="12"/>
      <c r="M54" s="14"/>
      <c r="N54" s="43"/>
      <c r="O54" s="56" t="s">
        <v>13</v>
      </c>
      <c r="P54" s="57"/>
      <c r="Q54" s="57"/>
      <c r="R54" s="57"/>
      <c r="S54" s="57"/>
      <c r="T54" s="58"/>
    </row>
    <row r="55" spans="1:20" ht="20.25" hidden="1" customHeight="1" x14ac:dyDescent="0.25">
      <c r="A55" s="2"/>
      <c r="B55" s="51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3"/>
    </row>
    <row r="56" spans="1:20" s="15" customFormat="1" ht="28.5" customHeight="1" x14ac:dyDescent="0.25">
      <c r="B56" s="16" t="s">
        <v>14</v>
      </c>
      <c r="C56" s="16" t="s">
        <v>1</v>
      </c>
      <c r="D56" s="16" t="s">
        <v>15</v>
      </c>
      <c r="E56" s="16" t="s">
        <v>2</v>
      </c>
      <c r="F56" s="17"/>
      <c r="G56" s="18"/>
      <c r="H56" s="19"/>
      <c r="I56" s="19"/>
      <c r="J56" s="19"/>
      <c r="K56" s="20"/>
      <c r="L56" s="19"/>
      <c r="M56" s="18"/>
      <c r="N56" s="18"/>
      <c r="O56" s="27" t="s">
        <v>4</v>
      </c>
      <c r="P56" s="27" t="s">
        <v>14</v>
      </c>
      <c r="Q56" s="27" t="s">
        <v>1</v>
      </c>
      <c r="R56" s="27" t="s">
        <v>16</v>
      </c>
      <c r="S56" s="42" t="s">
        <v>17</v>
      </c>
      <c r="T56" s="42" t="s">
        <v>18</v>
      </c>
    </row>
    <row r="57" spans="1:20" s="5" customFormat="1" ht="18.75" customHeight="1" x14ac:dyDescent="0.25">
      <c r="B57" s="21" t="s">
        <v>92</v>
      </c>
      <c r="C57" s="21" t="str">
        <f>IF(B57="","",VLOOKUP(B57,LISTAS!$F$5:$I$204,2,0))</f>
        <v>HARMONIA SBC</v>
      </c>
      <c r="D57" s="21" t="str">
        <f>IF(B57="","",VLOOKUP(B57,LISTAS!$F$5:$I$207,4,0))</f>
        <v>BALLET</v>
      </c>
      <c r="E57" s="36">
        <v>49</v>
      </c>
      <c r="G57" s="32">
        <f t="shared" ref="G57:G63" si="24">IF(E57="","",E57+(ROW(E57)/10000))</f>
        <v>49.005699999999997</v>
      </c>
      <c r="H57" s="33" t="str">
        <f t="shared" ref="H57:H63" si="25">IF($K57="","",IF(B57="","",B57))</f>
        <v>HARMONY AND FREE</v>
      </c>
      <c r="I57" s="33" t="str">
        <f t="shared" ref="I57:I63" si="26">IF($K57="","",IF(C57="","",C57))</f>
        <v>HARMONIA SBC</v>
      </c>
      <c r="J57" s="32">
        <f t="shared" ref="J57:J63" si="27">IF($K57="","",E57)</f>
        <v>49</v>
      </c>
      <c r="K57" s="32">
        <f t="shared" ref="K57:K63" si="28">G57</f>
        <v>49.005699999999997</v>
      </c>
      <c r="L57" s="32">
        <f>IF(K57="","",LARGE(G57:G76,M57))</f>
        <v>49.005699999999997</v>
      </c>
      <c r="M57" s="44">
        <v>1</v>
      </c>
      <c r="N57" s="22"/>
      <c r="O57" s="45">
        <f>IF(R57&lt;&gt;"",_xlfn.RANK.EQ(R57,R57:R76,0),"")</f>
        <v>1</v>
      </c>
      <c r="P57" s="23" t="str">
        <f>IF(K57="","",VLOOKUP(L57,G57:J76,2,0))</f>
        <v>HARMONY AND FREE</v>
      </c>
      <c r="Q57" s="23" t="str">
        <f>IF(K57="","",VLOOKUP(P57,LISTAS!$F$5:$G$204,2,0))</f>
        <v>HARMONIA SBC</v>
      </c>
      <c r="R57" s="37">
        <f>IF(K57="","",VLOOKUP(L57,G57:J76,4,0))</f>
        <v>49</v>
      </c>
      <c r="S57" s="24">
        <f>IF($O57="","",IF($O57=1,400,IF($O57=2,340,IF($O57=3,300,IF($O57=4,280,IF($O57=5,270,IF($O57=6,260,IF($O57=7,250,IF($O57=8,240,IF($O57=9,200,IF($O57=10,200,IF($O57=11,200,IF($O57=12,200,IF($O57=13,200,IF($O57=14,200,IF($O57=15,200,IF($O57=16,200,IF($O57&gt;16,"",""))))))))))))))))))</f>
        <v>400</v>
      </c>
      <c r="T57" s="24">
        <f>IF(O57="","",IF($F$7="NÃO","",IF(O57=1,400,IF(O57=2,340,IF(O57=3,300,IF(O57=4,280,IF(O57=5,270,IF(O57=6,260,IF(O57=7,250,IF(O57=8,240,IF(O57=9,200,IF(O57=10,200,IF(O57=11,200,IF(O57=12,200,IF(O57=13,200,IF(O57=14,200,IF(O57=15,200,IF(O57=16,200,IF(O57&gt;16,"","")))))))))))))))))))</f>
        <v>400</v>
      </c>
    </row>
    <row r="58" spans="1:20" s="5" customFormat="1" ht="18.75" customHeight="1" x14ac:dyDescent="0.25">
      <c r="B58" s="21"/>
      <c r="C58" s="21" t="str">
        <f>IF(B58="","",VLOOKUP(B58,LISTAS!$F$5:$I$204,2,0))</f>
        <v/>
      </c>
      <c r="D58" s="21" t="str">
        <f>IF(B58="","",VLOOKUP(B58,LISTAS!$F$5:$I$207,4,0))</f>
        <v/>
      </c>
      <c r="E58" s="36"/>
      <c r="G58" s="32" t="str">
        <f t="shared" si="24"/>
        <v/>
      </c>
      <c r="H58" s="33" t="str">
        <f t="shared" si="25"/>
        <v/>
      </c>
      <c r="I58" s="33" t="str">
        <f t="shared" si="26"/>
        <v/>
      </c>
      <c r="J58" s="32" t="str">
        <f t="shared" si="27"/>
        <v/>
      </c>
      <c r="K58" s="32" t="str">
        <f t="shared" si="28"/>
        <v/>
      </c>
      <c r="L58" s="32" t="str">
        <f>IF(K58="","",LARGE(G57:G76,M58))</f>
        <v/>
      </c>
      <c r="M58" s="44">
        <v>2</v>
      </c>
      <c r="N58" s="25"/>
      <c r="O58" s="45" t="str">
        <f>IF(R58&lt;&gt;"",_xlfn.RANK.EQ(R58,R57:R76,0),"")</f>
        <v/>
      </c>
      <c r="P58" s="23" t="str">
        <f>IF(K58="","",VLOOKUP(L58,G57:J76,2,0))</f>
        <v/>
      </c>
      <c r="Q58" s="23" t="str">
        <f>IF(K58="","",VLOOKUP(P58,LISTAS!$F$5:$G$204,2,0))</f>
        <v/>
      </c>
      <c r="R58" s="37" t="str">
        <f>IF(K58="","",VLOOKUP(L58,G57:J76,4,0))</f>
        <v/>
      </c>
      <c r="S58" s="24" t="str">
        <f t="shared" ref="S58:S76" si="29">IF($O58="","",IF($O58=1,400,IF($O58=2,340,IF($O58=3,300,IF($O58=4,280,IF($O58=5,270,IF($O58=6,260,IF($O58=7,250,IF($O58=8,240,IF($O58=9,200,IF($O58=10,200,IF($O58=11,200,IF($O58=12,200,IF($O58=13,200,IF($O58=14,200,IF($O58=15,200,IF($O58=16,200,IF($O58&gt;16,"",""))))))))))))))))))</f>
        <v/>
      </c>
      <c r="T58" s="24" t="str">
        <f t="shared" ref="T58:T76" si="30">IF(O58="","",IF($F$7="NÃO","",IF(O58=1,400,IF(O58=2,340,IF(O58=3,300,IF(O58=4,280,IF(O58=5,270,IF(O58=6,260,IF(O58=7,250,IF(O58=8,240,IF(O58=9,200,IF(O58=10,200,IF(O58=11,200,IF(O58=12,200,IF(O58=13,200,IF(O58=14,200,IF(O58=15,200,IF(O58=16,200,IF(O58&gt;16,"","")))))))))))))))))))</f>
        <v/>
      </c>
    </row>
    <row r="59" spans="1:20" s="5" customFormat="1" ht="18.75" customHeight="1" x14ac:dyDescent="0.3">
      <c r="B59" s="21"/>
      <c r="C59" s="21" t="str">
        <f>IF(B59="","",VLOOKUP(B59,LISTAS!$F$5:$I$204,2,0))</f>
        <v/>
      </c>
      <c r="D59" s="21" t="str">
        <f>IF(B59="","",VLOOKUP(B59,LISTAS!$F$5:$I$207,4,0))</f>
        <v/>
      </c>
      <c r="E59" s="36"/>
      <c r="G59" s="32" t="str">
        <f t="shared" si="24"/>
        <v/>
      </c>
      <c r="H59" s="33" t="str">
        <f t="shared" si="25"/>
        <v/>
      </c>
      <c r="I59" s="33" t="str">
        <f t="shared" si="26"/>
        <v/>
      </c>
      <c r="J59" s="32" t="str">
        <f t="shared" si="27"/>
        <v/>
      </c>
      <c r="K59" s="32" t="str">
        <f t="shared" si="28"/>
        <v/>
      </c>
      <c r="L59" s="32" t="str">
        <f>IF(K59="","",LARGE(G57:G76,M59))</f>
        <v/>
      </c>
      <c r="M59" s="44">
        <v>3</v>
      </c>
      <c r="N59" s="26"/>
      <c r="O59" s="45" t="str">
        <f>IF(R59&lt;&gt;"",_xlfn.RANK.EQ(R59,R57:R76,0),"")</f>
        <v/>
      </c>
      <c r="P59" s="23" t="str">
        <f>IF(K59="","",VLOOKUP(L59,G57:J76,2,0))</f>
        <v/>
      </c>
      <c r="Q59" s="23" t="str">
        <f>IF(K59="","",VLOOKUP(P59,LISTAS!$F$5:$G$204,2,0))</f>
        <v/>
      </c>
      <c r="R59" s="37" t="str">
        <f>IF(K59="","",VLOOKUP(L59,G57:J76,4,0))</f>
        <v/>
      </c>
      <c r="S59" s="24" t="str">
        <f t="shared" si="29"/>
        <v/>
      </c>
      <c r="T59" s="24" t="str">
        <f t="shared" si="30"/>
        <v/>
      </c>
    </row>
    <row r="60" spans="1:20" s="5" customFormat="1" ht="18.75" customHeight="1" x14ac:dyDescent="0.3">
      <c r="B60" s="21"/>
      <c r="C60" s="21" t="str">
        <f>IF(B60="","",VLOOKUP(B60,LISTAS!$F$5:$I$204,2,0))</f>
        <v/>
      </c>
      <c r="D60" s="21" t="str">
        <f>IF(B60="","",VLOOKUP(B60,LISTAS!$F$5:$I$207,4,0))</f>
        <v/>
      </c>
      <c r="E60" s="36"/>
      <c r="G60" s="32" t="str">
        <f t="shared" si="24"/>
        <v/>
      </c>
      <c r="H60" s="33" t="str">
        <f t="shared" si="25"/>
        <v/>
      </c>
      <c r="I60" s="33" t="str">
        <f t="shared" si="26"/>
        <v/>
      </c>
      <c r="J60" s="32" t="str">
        <f t="shared" si="27"/>
        <v/>
      </c>
      <c r="K60" s="32" t="str">
        <f t="shared" si="28"/>
        <v/>
      </c>
      <c r="L60" s="32" t="str">
        <f>IF(K60="","",LARGE(G57:G76,M60))</f>
        <v/>
      </c>
      <c r="M60" s="44">
        <v>4</v>
      </c>
      <c r="N60" s="26"/>
      <c r="O60" s="45" t="str">
        <f>IF(R60&lt;&gt;"",_xlfn.RANK.EQ(R60,R57:R76,0),"")</f>
        <v/>
      </c>
      <c r="P60" s="23" t="str">
        <f>IF(K60="","",VLOOKUP(L60,G57:J76,2,0))</f>
        <v/>
      </c>
      <c r="Q60" s="23" t="str">
        <f>IF(K60="","",VLOOKUP(P60,LISTAS!$F$5:$G$204,2,0))</f>
        <v/>
      </c>
      <c r="R60" s="37" t="str">
        <f>IF(K60="","",VLOOKUP(L60,G57:J76,4,0))</f>
        <v/>
      </c>
      <c r="S60" s="24" t="str">
        <f t="shared" si="29"/>
        <v/>
      </c>
      <c r="T60" s="24" t="str">
        <f t="shared" si="30"/>
        <v/>
      </c>
    </row>
    <row r="61" spans="1:20" s="5" customFormat="1" ht="18.75" customHeight="1" x14ac:dyDescent="0.3">
      <c r="B61" s="21"/>
      <c r="C61" s="21" t="str">
        <f>IF(B61="","",VLOOKUP(B61,LISTAS!$F$5:$I$204,2,0))</f>
        <v/>
      </c>
      <c r="D61" s="21" t="str">
        <f>IF(B61="","",VLOOKUP(B61,LISTAS!$F$5:$I$207,4,0))</f>
        <v/>
      </c>
      <c r="E61" s="36"/>
      <c r="G61" s="32" t="str">
        <f t="shared" si="24"/>
        <v/>
      </c>
      <c r="H61" s="33" t="str">
        <f t="shared" si="25"/>
        <v/>
      </c>
      <c r="I61" s="33" t="str">
        <f t="shared" si="26"/>
        <v/>
      </c>
      <c r="J61" s="32" t="str">
        <f t="shared" si="27"/>
        <v/>
      </c>
      <c r="K61" s="32" t="str">
        <f t="shared" si="28"/>
        <v/>
      </c>
      <c r="L61" s="32" t="str">
        <f>IF(K61="","",LARGE(G57:G76,M61))</f>
        <v/>
      </c>
      <c r="M61" s="44">
        <v>5</v>
      </c>
      <c r="N61" s="26"/>
      <c r="O61" s="45" t="str">
        <f>IF(R61&lt;&gt;"",_xlfn.RANK.EQ(R61,R57:R76,0),"")</f>
        <v/>
      </c>
      <c r="P61" s="23" t="str">
        <f>IF(K61="","",VLOOKUP(L61,G57:J76,2,0))</f>
        <v/>
      </c>
      <c r="Q61" s="23" t="str">
        <f>IF(K61="","",VLOOKUP(P61,LISTAS!$F$5:$G$204,2,0))</f>
        <v/>
      </c>
      <c r="R61" s="37" t="str">
        <f>IF(K61="","",VLOOKUP(L61,G57:J76,4,0))</f>
        <v/>
      </c>
      <c r="S61" s="24" t="str">
        <f t="shared" si="29"/>
        <v/>
      </c>
      <c r="T61" s="24" t="str">
        <f t="shared" si="30"/>
        <v/>
      </c>
    </row>
    <row r="62" spans="1:20" s="5" customFormat="1" ht="18.75" customHeight="1" x14ac:dyDescent="0.3">
      <c r="B62" s="21"/>
      <c r="C62" s="21" t="str">
        <f>IF(B62="","",VLOOKUP(B62,LISTAS!$F$5:$I$204,2,0))</f>
        <v/>
      </c>
      <c r="D62" s="21" t="str">
        <f>IF(B62="","",VLOOKUP(B62,LISTAS!$F$5:$I$207,4,0))</f>
        <v/>
      </c>
      <c r="E62" s="36"/>
      <c r="G62" s="32" t="str">
        <f t="shared" si="24"/>
        <v/>
      </c>
      <c r="H62" s="33" t="str">
        <f t="shared" si="25"/>
        <v/>
      </c>
      <c r="I62" s="33" t="str">
        <f t="shared" si="26"/>
        <v/>
      </c>
      <c r="J62" s="32" t="str">
        <f t="shared" si="27"/>
        <v/>
      </c>
      <c r="K62" s="32" t="str">
        <f t="shared" si="28"/>
        <v/>
      </c>
      <c r="L62" s="32" t="str">
        <f>IF(K62="","",LARGE(G57:G76,M62))</f>
        <v/>
      </c>
      <c r="M62" s="44">
        <v>6</v>
      </c>
      <c r="N62" s="26"/>
      <c r="O62" s="45" t="str">
        <f>IF(R62&lt;&gt;"",_xlfn.RANK.EQ(R62,R57:R76,0),"")</f>
        <v/>
      </c>
      <c r="P62" s="23" t="str">
        <f>IF(K62="","",VLOOKUP(L62,G57:J76,2,0))</f>
        <v/>
      </c>
      <c r="Q62" s="23" t="str">
        <f>IF(K62="","",VLOOKUP(P62,LISTAS!$F$5:$G$204,2,0))</f>
        <v/>
      </c>
      <c r="R62" s="37" t="str">
        <f>IF(K62="","",VLOOKUP(L62,G57:J76,4,0))</f>
        <v/>
      </c>
      <c r="S62" s="24" t="str">
        <f t="shared" si="29"/>
        <v/>
      </c>
      <c r="T62" s="24" t="str">
        <f t="shared" si="30"/>
        <v/>
      </c>
    </row>
    <row r="63" spans="1:20" s="5" customFormat="1" ht="18.75" customHeight="1" x14ac:dyDescent="0.3">
      <c r="B63" s="21"/>
      <c r="C63" s="21" t="str">
        <f>IF(B63="","",VLOOKUP(B63,LISTAS!$F$5:$I$204,2,0))</f>
        <v/>
      </c>
      <c r="D63" s="21" t="str">
        <f>IF(B63="","",VLOOKUP(B63,LISTAS!$F$5:$I$207,4,0))</f>
        <v/>
      </c>
      <c r="E63" s="36"/>
      <c r="G63" s="32" t="str">
        <f t="shared" si="24"/>
        <v/>
      </c>
      <c r="H63" s="33" t="str">
        <f t="shared" si="25"/>
        <v/>
      </c>
      <c r="I63" s="33" t="str">
        <f t="shared" si="26"/>
        <v/>
      </c>
      <c r="J63" s="32" t="str">
        <f t="shared" si="27"/>
        <v/>
      </c>
      <c r="K63" s="32" t="str">
        <f t="shared" si="28"/>
        <v/>
      </c>
      <c r="L63" s="32" t="str">
        <f>IF(K63="","",LARGE(G57:G76,M63))</f>
        <v/>
      </c>
      <c r="M63" s="44">
        <v>7</v>
      </c>
      <c r="N63" s="26"/>
      <c r="O63" s="45" t="str">
        <f>IF(R63&lt;&gt;"",_xlfn.RANK.EQ(R63,R57:R76,0),"")</f>
        <v/>
      </c>
      <c r="P63" s="23" t="str">
        <f>IF(K63="","",VLOOKUP(L63,G57:J76,2,0))</f>
        <v/>
      </c>
      <c r="Q63" s="23" t="str">
        <f>IF(K63="","",VLOOKUP(P63,LISTAS!$F$5:$G$204,2,0))</f>
        <v/>
      </c>
      <c r="R63" s="37" t="str">
        <f>IF(K63="","",VLOOKUP(L63,G57:J76,4,0))</f>
        <v/>
      </c>
      <c r="S63" s="24" t="str">
        <f t="shared" si="29"/>
        <v/>
      </c>
      <c r="T63" s="24" t="str">
        <f t="shared" si="30"/>
        <v/>
      </c>
    </row>
    <row r="64" spans="1:20" s="5" customFormat="1" ht="18.75" customHeight="1" x14ac:dyDescent="0.3">
      <c r="B64" s="21"/>
      <c r="C64" s="21" t="str">
        <f>IF(B64="","",VLOOKUP(B64,LISTAS!$F$5:$I$204,2,0))</f>
        <v/>
      </c>
      <c r="D64" s="21" t="str">
        <f>IF(B64="","",VLOOKUP(B64,LISTAS!$F$5:$I$207,4,0))</f>
        <v/>
      </c>
      <c r="E64" s="36"/>
      <c r="G64" s="32"/>
      <c r="H64" s="33"/>
      <c r="I64" s="33"/>
      <c r="J64" s="32"/>
      <c r="K64" s="32"/>
      <c r="L64" s="32" t="str">
        <f>IF(K64="","",LARGE(G57:G76,M64))</f>
        <v/>
      </c>
      <c r="M64" s="44">
        <v>8</v>
      </c>
      <c r="N64" s="26"/>
      <c r="O64" s="45" t="str">
        <f>IF(R64&lt;&gt;"",_xlfn.RANK.EQ(R64,R57:R76,0),"")</f>
        <v/>
      </c>
      <c r="P64" s="23" t="str">
        <f>IF(K64="","",VLOOKUP(L64,G57:J76,2,0))</f>
        <v/>
      </c>
      <c r="Q64" s="23" t="str">
        <f>IF(K64="","",VLOOKUP(P64,LISTAS!$F$5:$G$204,2,0))</f>
        <v/>
      </c>
      <c r="R64" s="37" t="str">
        <f>IF(K64="","",VLOOKUP(L64,G57:J76,4,0))</f>
        <v/>
      </c>
      <c r="S64" s="24" t="str">
        <f t="shared" si="29"/>
        <v/>
      </c>
      <c r="T64" s="24" t="str">
        <f t="shared" si="30"/>
        <v/>
      </c>
    </row>
    <row r="65" spans="1:20" s="5" customFormat="1" ht="18.75" customHeight="1" x14ac:dyDescent="0.3">
      <c r="B65" s="21"/>
      <c r="C65" s="21" t="str">
        <f>IF(B65="","",VLOOKUP(B65,LISTAS!$F$5:$I$204,2,0))</f>
        <v/>
      </c>
      <c r="D65" s="21" t="str">
        <f>IF(B65="","",VLOOKUP(B65,LISTAS!$F$5:$I$207,4,0))</f>
        <v/>
      </c>
      <c r="E65" s="36"/>
      <c r="G65" s="32"/>
      <c r="H65" s="33"/>
      <c r="I65" s="33"/>
      <c r="J65" s="32"/>
      <c r="K65" s="32"/>
      <c r="L65" s="32" t="str">
        <f>IF(K65="","",LARGE(G57:G76,M65))</f>
        <v/>
      </c>
      <c r="M65" s="44">
        <v>9</v>
      </c>
      <c r="N65" s="26"/>
      <c r="O65" s="45" t="str">
        <f>IF(R65&lt;&gt;"",_xlfn.RANK.EQ(R65,R57:R76,0),"")</f>
        <v/>
      </c>
      <c r="P65" s="23" t="str">
        <f>IF(K65="","",VLOOKUP(L65,G57:J76,2,0))</f>
        <v/>
      </c>
      <c r="Q65" s="23" t="str">
        <f>IF(K65="","",VLOOKUP(P65,LISTAS!$F$5:$G$204,2,0))</f>
        <v/>
      </c>
      <c r="R65" s="37" t="str">
        <f>IF(K65="","",VLOOKUP(L65,G57:J76,4,0))</f>
        <v/>
      </c>
      <c r="S65" s="24" t="str">
        <f t="shared" si="29"/>
        <v/>
      </c>
      <c r="T65" s="24" t="str">
        <f t="shared" si="30"/>
        <v/>
      </c>
    </row>
    <row r="66" spans="1:20" s="5" customFormat="1" ht="18.75" customHeight="1" x14ac:dyDescent="0.3">
      <c r="B66" s="21"/>
      <c r="C66" s="21" t="str">
        <f>IF(B66="","",VLOOKUP(B66,LISTAS!$F$5:$I$204,2,0))</f>
        <v/>
      </c>
      <c r="D66" s="21" t="str">
        <f>IF(B66="","",VLOOKUP(B66,LISTAS!$F$5:$I$207,4,0))</f>
        <v/>
      </c>
      <c r="E66" s="36"/>
      <c r="G66" s="32"/>
      <c r="H66" s="33"/>
      <c r="I66" s="33"/>
      <c r="J66" s="32"/>
      <c r="K66" s="32"/>
      <c r="L66" s="32" t="str">
        <f>IF(K66="","",LARGE(G57:G76,M66))</f>
        <v/>
      </c>
      <c r="M66" s="44">
        <v>10</v>
      </c>
      <c r="N66" s="26"/>
      <c r="O66" s="45" t="str">
        <f>IF(R66&lt;&gt;"",_xlfn.RANK.EQ(R66,R57:R76,0),"")</f>
        <v/>
      </c>
      <c r="P66" s="23" t="str">
        <f>IF(K66="","",VLOOKUP(L66,G57:J76,2,0))</f>
        <v/>
      </c>
      <c r="Q66" s="23" t="str">
        <f>IF(K66="","",VLOOKUP(P66,LISTAS!$F$5:$G$204,2,0))</f>
        <v/>
      </c>
      <c r="R66" s="37" t="str">
        <f>IF(K66="","",VLOOKUP(L66,G57:J76,4,0))</f>
        <v/>
      </c>
      <c r="S66" s="24" t="str">
        <f t="shared" si="29"/>
        <v/>
      </c>
      <c r="T66" s="24" t="str">
        <f t="shared" si="30"/>
        <v/>
      </c>
    </row>
    <row r="67" spans="1:20" s="5" customFormat="1" ht="18.75" customHeight="1" x14ac:dyDescent="0.3">
      <c r="B67" s="21"/>
      <c r="C67" s="21" t="str">
        <f>IF(B67="","",VLOOKUP(B67,LISTAS!$F$5:$I$204,2,0))</f>
        <v/>
      </c>
      <c r="D67" s="21" t="str">
        <f>IF(B67="","",VLOOKUP(B67,LISTAS!$F$5:$I$207,4,0))</f>
        <v/>
      </c>
      <c r="E67" s="36"/>
      <c r="G67" s="32"/>
      <c r="H67" s="33"/>
      <c r="I67" s="33"/>
      <c r="J67" s="32"/>
      <c r="K67" s="32"/>
      <c r="L67" s="32" t="str">
        <f>IF(K67="","",LARGE(G57:G76,M67))</f>
        <v/>
      </c>
      <c r="M67" s="44">
        <v>11</v>
      </c>
      <c r="N67" s="26"/>
      <c r="O67" s="45" t="str">
        <f>IF(R67&lt;&gt;"",_xlfn.RANK.EQ(R67,R57:R76,0),"")</f>
        <v/>
      </c>
      <c r="P67" s="23" t="str">
        <f>IF(K67="","",VLOOKUP(L67,G57:J76,2,0))</f>
        <v/>
      </c>
      <c r="Q67" s="23" t="str">
        <f>IF(K67="","",VLOOKUP(P67,LISTAS!$F$5:$G$204,2,0))</f>
        <v/>
      </c>
      <c r="R67" s="37" t="str">
        <f>IF(K67="","",VLOOKUP(L67,G57:J76,4,0))</f>
        <v/>
      </c>
      <c r="S67" s="24" t="str">
        <f t="shared" si="29"/>
        <v/>
      </c>
      <c r="T67" s="24" t="str">
        <f t="shared" si="30"/>
        <v/>
      </c>
    </row>
    <row r="68" spans="1:20" s="5" customFormat="1" ht="18.75" customHeight="1" x14ac:dyDescent="0.3">
      <c r="B68" s="21"/>
      <c r="C68" s="21" t="str">
        <f>IF(B68="","",VLOOKUP(B68,LISTAS!$F$5:$I$204,2,0))</f>
        <v/>
      </c>
      <c r="D68" s="21" t="str">
        <f>IF(B68="","",VLOOKUP(B68,LISTAS!$F$5:$I$207,4,0))</f>
        <v/>
      </c>
      <c r="E68" s="36"/>
      <c r="G68" s="32"/>
      <c r="H68" s="33"/>
      <c r="I68" s="33"/>
      <c r="J68" s="32"/>
      <c r="K68" s="32"/>
      <c r="L68" s="32" t="str">
        <f>IF(K68="","",LARGE(G57:G76,M68))</f>
        <v/>
      </c>
      <c r="M68" s="44">
        <v>12</v>
      </c>
      <c r="N68" s="26"/>
      <c r="O68" s="45" t="str">
        <f>IF(R68&lt;&gt;"",_xlfn.RANK.EQ(R68,R57:R76,0),"")</f>
        <v/>
      </c>
      <c r="P68" s="23" t="str">
        <f>IF(K68="","",VLOOKUP(L68,G57:J76,2,0))</f>
        <v/>
      </c>
      <c r="Q68" s="23" t="str">
        <f>IF(K68="","",VLOOKUP(P68,LISTAS!$F$5:$G$204,2,0))</f>
        <v/>
      </c>
      <c r="R68" s="37" t="str">
        <f>IF(K68="","",VLOOKUP(L68,G57:J76,4,0))</f>
        <v/>
      </c>
      <c r="S68" s="24" t="str">
        <f t="shared" si="29"/>
        <v/>
      </c>
      <c r="T68" s="24" t="str">
        <f t="shared" si="30"/>
        <v/>
      </c>
    </row>
    <row r="69" spans="1:20" s="5" customFormat="1" ht="18.75" customHeight="1" x14ac:dyDescent="0.3">
      <c r="B69" s="21"/>
      <c r="C69" s="21" t="str">
        <f>IF(B69="","",VLOOKUP(B69,LISTAS!$F$5:$I$204,2,0))</f>
        <v/>
      </c>
      <c r="D69" s="21" t="str">
        <f>IF(B69="","",VLOOKUP(B69,LISTAS!$F$5:$I$207,4,0))</f>
        <v/>
      </c>
      <c r="E69" s="36"/>
      <c r="G69" s="32"/>
      <c r="H69" s="33"/>
      <c r="I69" s="33"/>
      <c r="J69" s="32"/>
      <c r="K69" s="32"/>
      <c r="L69" s="32" t="str">
        <f>IF(K69="","",LARGE(G57:G76,M69))</f>
        <v/>
      </c>
      <c r="M69" s="44">
        <v>13</v>
      </c>
      <c r="N69" s="26"/>
      <c r="O69" s="45" t="str">
        <f>IF(R69&lt;&gt;"",_xlfn.RANK.EQ(R69,R57:R76,0),"")</f>
        <v/>
      </c>
      <c r="P69" s="23" t="str">
        <f>IF(K69="","",VLOOKUP(L69,G57:J76,2,0))</f>
        <v/>
      </c>
      <c r="Q69" s="23" t="str">
        <f>IF(K69="","",VLOOKUP(P69,LISTAS!$F$5:$G$204,2,0))</f>
        <v/>
      </c>
      <c r="R69" s="37" t="str">
        <f>IF(K69="","",VLOOKUP(L69,G57:J76,4,0))</f>
        <v/>
      </c>
      <c r="S69" s="24" t="str">
        <f t="shared" si="29"/>
        <v/>
      </c>
      <c r="T69" s="24" t="str">
        <f t="shared" si="30"/>
        <v/>
      </c>
    </row>
    <row r="70" spans="1:20" s="5" customFormat="1" ht="18.75" customHeight="1" x14ac:dyDescent="0.3">
      <c r="B70" s="21"/>
      <c r="C70" s="21" t="str">
        <f>IF(B70="","",VLOOKUP(B70,LISTAS!$F$5:$I$204,2,0))</f>
        <v/>
      </c>
      <c r="D70" s="21" t="str">
        <f>IF(B70="","",VLOOKUP(B70,LISTAS!$F$5:$I$207,4,0))</f>
        <v/>
      </c>
      <c r="E70" s="36"/>
      <c r="G70" s="32"/>
      <c r="H70" s="33"/>
      <c r="I70" s="33"/>
      <c r="J70" s="32"/>
      <c r="K70" s="32"/>
      <c r="L70" s="32" t="str">
        <f>IF(K70="","",LARGE(G57:G76,M70))</f>
        <v/>
      </c>
      <c r="M70" s="44">
        <v>14</v>
      </c>
      <c r="N70" s="26"/>
      <c r="O70" s="45" t="str">
        <f>IF(R70&lt;&gt;"",_xlfn.RANK.EQ(R70,R57:R76,0),"")</f>
        <v/>
      </c>
      <c r="P70" s="23" t="str">
        <f>IF(K70="","",VLOOKUP(L70,G57:J76,2,0))</f>
        <v/>
      </c>
      <c r="Q70" s="23" t="str">
        <f>IF(K70="","",VLOOKUP(P70,LISTAS!$F$5:$G$204,2,0))</f>
        <v/>
      </c>
      <c r="R70" s="37" t="str">
        <f>IF(K70="","",VLOOKUP(L70,G57:J76,4,0))</f>
        <v/>
      </c>
      <c r="S70" s="24" t="str">
        <f t="shared" si="29"/>
        <v/>
      </c>
      <c r="T70" s="24" t="str">
        <f t="shared" si="30"/>
        <v/>
      </c>
    </row>
    <row r="71" spans="1:20" s="5" customFormat="1" ht="18.75" customHeight="1" x14ac:dyDescent="0.3">
      <c r="B71" s="21"/>
      <c r="C71" s="21" t="str">
        <f>IF(B71="","",VLOOKUP(B71,LISTAS!$F$5:$I$204,2,0))</f>
        <v/>
      </c>
      <c r="D71" s="21" t="str">
        <f>IF(B71="","",VLOOKUP(B71,LISTAS!$F$5:$I$207,4,0))</f>
        <v/>
      </c>
      <c r="E71" s="36"/>
      <c r="G71" s="32"/>
      <c r="H71" s="33"/>
      <c r="I71" s="33"/>
      <c r="J71" s="32"/>
      <c r="K71" s="32"/>
      <c r="L71" s="32" t="str">
        <f>IF(K71="","",LARGE(G57:G76,M71))</f>
        <v/>
      </c>
      <c r="M71" s="44">
        <v>15</v>
      </c>
      <c r="N71" s="26"/>
      <c r="O71" s="45" t="str">
        <f>IF(R71&lt;&gt;"",_xlfn.RANK.EQ(R71,R57:R76,0),"")</f>
        <v/>
      </c>
      <c r="P71" s="23" t="str">
        <f>IF(K71="","",VLOOKUP(L71,G57:J76,2,0))</f>
        <v/>
      </c>
      <c r="Q71" s="23" t="str">
        <f>IF(K71="","",VLOOKUP(P71,LISTAS!$F$5:$G$204,2,0))</f>
        <v/>
      </c>
      <c r="R71" s="37" t="str">
        <f>IF(K71="","",VLOOKUP(L71,G57:J76,4,0))</f>
        <v/>
      </c>
      <c r="S71" s="24" t="str">
        <f t="shared" si="29"/>
        <v/>
      </c>
      <c r="T71" s="24" t="str">
        <f t="shared" si="30"/>
        <v/>
      </c>
    </row>
    <row r="72" spans="1:20" s="5" customFormat="1" ht="18.75" customHeight="1" x14ac:dyDescent="0.3">
      <c r="B72" s="21"/>
      <c r="C72" s="21" t="str">
        <f>IF(B72="","",VLOOKUP(B72,LISTAS!$F$5:$I$204,2,0))</f>
        <v/>
      </c>
      <c r="D72" s="21" t="str">
        <f>IF(B72="","",VLOOKUP(B72,LISTAS!$F$5:$I$207,4,0))</f>
        <v/>
      </c>
      <c r="E72" s="36"/>
      <c r="G72" s="32"/>
      <c r="H72" s="33"/>
      <c r="I72" s="33"/>
      <c r="J72" s="32"/>
      <c r="K72" s="32"/>
      <c r="L72" s="32" t="str">
        <f>IF(K72="","",LARGE(G57:G76,M72))</f>
        <v/>
      </c>
      <c r="M72" s="44">
        <v>16</v>
      </c>
      <c r="N72" s="26"/>
      <c r="O72" s="45" t="str">
        <f>IF(R72&lt;&gt;"",_xlfn.RANK.EQ(R72,R57:R76,0),"")</f>
        <v/>
      </c>
      <c r="P72" s="23" t="str">
        <f>IF(K72="","",VLOOKUP(L72,G57:J76,2,0))</f>
        <v/>
      </c>
      <c r="Q72" s="23" t="str">
        <f>IF(K72="","",VLOOKUP(P72,LISTAS!$F$5:$G$204,2,0))</f>
        <v/>
      </c>
      <c r="R72" s="37" t="str">
        <f>IF(K72="","",VLOOKUP(L72,G57:J76,4,0))</f>
        <v/>
      </c>
      <c r="S72" s="24" t="str">
        <f t="shared" si="29"/>
        <v/>
      </c>
      <c r="T72" s="24" t="str">
        <f t="shared" si="30"/>
        <v/>
      </c>
    </row>
    <row r="73" spans="1:20" s="5" customFormat="1" ht="18.75" customHeight="1" x14ac:dyDescent="0.3">
      <c r="B73" s="21"/>
      <c r="C73" s="21" t="str">
        <f>IF(B73="","",VLOOKUP(B73,LISTAS!$F$5:$I$204,2,0))</f>
        <v/>
      </c>
      <c r="D73" s="21" t="str">
        <f>IF(B73="","",VLOOKUP(B73,LISTAS!$F$5:$I$207,4,0))</f>
        <v/>
      </c>
      <c r="E73" s="36"/>
      <c r="G73" s="32" t="str">
        <f t="shared" ref="G73:G74" si="31">IF(E73="","",E73+(ROW(E73)/10000))</f>
        <v/>
      </c>
      <c r="H73" s="33" t="str">
        <f t="shared" ref="H73:H74" si="32">IF($K73="","",IF(B73="","",B73))</f>
        <v/>
      </c>
      <c r="I73" s="33" t="str">
        <f t="shared" ref="I73:I74" si="33">IF($K73="","",IF(C73="","",C73))</f>
        <v/>
      </c>
      <c r="J73" s="32" t="str">
        <f t="shared" ref="J73:J74" si="34">IF($K73="","",E73)</f>
        <v/>
      </c>
      <c r="K73" s="32" t="str">
        <f t="shared" ref="K73:K74" si="35">G73</f>
        <v/>
      </c>
      <c r="L73" s="32" t="str">
        <f>IF(K73="","",LARGE(G57:G76,M73))</f>
        <v/>
      </c>
      <c r="M73" s="44">
        <v>17</v>
      </c>
      <c r="N73" s="26"/>
      <c r="O73" s="45" t="str">
        <f>IF(R73&lt;&gt;"",_xlfn.RANK.EQ(R73,R57:R76,0),"")</f>
        <v/>
      </c>
      <c r="P73" s="23" t="str">
        <f>IF(K73="","",VLOOKUP(L73,G57:J76,2,0))</f>
        <v/>
      </c>
      <c r="Q73" s="23" t="str">
        <f>IF(K73="","",VLOOKUP(P73,LISTAS!$F$5:$G$204,2,0))</f>
        <v/>
      </c>
      <c r="R73" s="37" t="str">
        <f>IF(K73="","",VLOOKUP(L73,G57:J76,4,0))</f>
        <v/>
      </c>
      <c r="S73" s="24" t="str">
        <f t="shared" si="29"/>
        <v/>
      </c>
      <c r="T73" s="24" t="str">
        <f t="shared" si="30"/>
        <v/>
      </c>
    </row>
    <row r="74" spans="1:20" s="5" customFormat="1" ht="18.75" customHeight="1" x14ac:dyDescent="0.3">
      <c r="B74" s="21"/>
      <c r="C74" s="21" t="str">
        <f>IF(B74="","",VLOOKUP(B74,LISTAS!$F$5:$I$204,2,0))</f>
        <v/>
      </c>
      <c r="D74" s="21" t="str">
        <f>IF(B74="","",VLOOKUP(B74,LISTAS!$F$5:$I$207,4,0))</f>
        <v/>
      </c>
      <c r="E74" s="36"/>
      <c r="G74" s="32" t="str">
        <f t="shared" si="31"/>
        <v/>
      </c>
      <c r="H74" s="33" t="str">
        <f t="shared" si="32"/>
        <v/>
      </c>
      <c r="I74" s="33" t="str">
        <f t="shared" si="33"/>
        <v/>
      </c>
      <c r="J74" s="32" t="str">
        <f t="shared" si="34"/>
        <v/>
      </c>
      <c r="K74" s="32" t="str">
        <f t="shared" si="35"/>
        <v/>
      </c>
      <c r="L74" s="32" t="str">
        <f>IF(K74="","",LARGE(G57:G76,M74))</f>
        <v/>
      </c>
      <c r="M74" s="44">
        <v>18</v>
      </c>
      <c r="N74" s="26"/>
      <c r="O74" s="45" t="str">
        <f>IF(R74&lt;&gt;"",_xlfn.RANK.EQ(R74,R57:R76,0),"")</f>
        <v/>
      </c>
      <c r="P74" s="23" t="str">
        <f>IF(K74="","",VLOOKUP(L74,G57:J76,2,0))</f>
        <v/>
      </c>
      <c r="Q74" s="23" t="str">
        <f>IF(K74="","",VLOOKUP(P74,LISTAS!$F$5:$G$204,2,0))</f>
        <v/>
      </c>
      <c r="R74" s="37" t="str">
        <f>IF(K74="","",VLOOKUP(L74,G57:J76,4,0))</f>
        <v/>
      </c>
      <c r="S74" s="24" t="str">
        <f t="shared" si="29"/>
        <v/>
      </c>
      <c r="T74" s="24" t="str">
        <f t="shared" si="30"/>
        <v/>
      </c>
    </row>
    <row r="75" spans="1:20" s="5" customFormat="1" ht="18.75" customHeight="1" x14ac:dyDescent="0.3">
      <c r="B75" s="21"/>
      <c r="C75" s="21" t="str">
        <f>IF(B75="","",VLOOKUP(B75,LISTAS!$F$5:$I$204,2,0))</f>
        <v/>
      </c>
      <c r="D75" s="21" t="str">
        <f>IF(B75="","",VLOOKUP(B75,LISTAS!$F$5:$I$207,4,0))</f>
        <v/>
      </c>
      <c r="E75" s="36"/>
      <c r="G75" s="32"/>
      <c r="H75" s="33"/>
      <c r="I75" s="33"/>
      <c r="J75" s="32"/>
      <c r="K75" s="32"/>
      <c r="L75" s="32" t="str">
        <f>IF(K75="","",LARGE(G57:G76,M75))</f>
        <v/>
      </c>
      <c r="M75" s="44">
        <v>19</v>
      </c>
      <c r="N75" s="26"/>
      <c r="O75" s="45" t="str">
        <f>IF(R75&lt;&gt;"",_xlfn.RANK.EQ(R75,R57:R76,0),"")</f>
        <v/>
      </c>
      <c r="P75" s="23" t="str">
        <f>IF(K75="","",VLOOKUP(L75,G57:J76,2,0))</f>
        <v/>
      </c>
      <c r="Q75" s="23" t="str">
        <f>IF(K75="","",VLOOKUP(P75,LISTAS!$F$5:$G$204,2,0))</f>
        <v/>
      </c>
      <c r="R75" s="37" t="str">
        <f>IF(K75="","",VLOOKUP(L75,G57:J76,4,0))</f>
        <v/>
      </c>
      <c r="S75" s="24" t="str">
        <f t="shared" si="29"/>
        <v/>
      </c>
      <c r="T75" s="24" t="str">
        <f t="shared" si="30"/>
        <v/>
      </c>
    </row>
    <row r="76" spans="1:20" s="5" customFormat="1" ht="18.75" customHeight="1" x14ac:dyDescent="0.3">
      <c r="B76" s="21"/>
      <c r="C76" s="21" t="str">
        <f>IF(B76="","",VLOOKUP(B76,LISTAS!$F$5:$I$204,2,0))</f>
        <v/>
      </c>
      <c r="D76" s="21" t="str">
        <f>IF(B76="","",VLOOKUP(B76,LISTAS!$F$5:$I$207,4,0))</f>
        <v/>
      </c>
      <c r="E76" s="36"/>
      <c r="G76" s="32" t="str">
        <f t="shared" ref="G76" si="36">IF(E76="","",E76+(ROW(E76)/10000))</f>
        <v/>
      </c>
      <c r="H76" s="33" t="str">
        <f t="shared" ref="H76" si="37">IF($K76="","",IF(B76="","",B76))</f>
        <v/>
      </c>
      <c r="I76" s="33" t="str">
        <f t="shared" ref="I76" si="38">IF($K76="","",IF(C76="","",C76))</f>
        <v/>
      </c>
      <c r="J76" s="32" t="str">
        <f t="shared" ref="J76" si="39">IF($K76="","",E76)</f>
        <v/>
      </c>
      <c r="K76" s="32" t="str">
        <f t="shared" ref="K76" si="40">G76</f>
        <v/>
      </c>
      <c r="L76" s="32" t="str">
        <f>IF(K76="","",LARGE(G57:G76,M76))</f>
        <v/>
      </c>
      <c r="M76" s="44">
        <v>20</v>
      </c>
      <c r="N76" s="26"/>
      <c r="O76" s="45" t="str">
        <f>IF(R76&lt;&gt;"",_xlfn.RANK.EQ(R76,R57:R76,0),"")</f>
        <v/>
      </c>
      <c r="P76" s="23" t="str">
        <f>IF(K76="","",VLOOKUP(L76,G57:J76,2,0))</f>
        <v/>
      </c>
      <c r="Q76" s="23" t="str">
        <f>IF(K76="","",VLOOKUP(P76,LISTAS!$F$5:$G$204,2,0))</f>
        <v/>
      </c>
      <c r="R76" s="37" t="str">
        <f>IF(K76="","",VLOOKUP(L76,G57:J76,4,0))</f>
        <v/>
      </c>
      <c r="S76" s="24" t="str">
        <f t="shared" si="29"/>
        <v/>
      </c>
      <c r="T76" s="24" t="str">
        <f t="shared" si="30"/>
        <v/>
      </c>
    </row>
    <row r="77" spans="1:20" ht="20.25" customHeight="1" x14ac:dyDescent="0.25"/>
    <row r="78" spans="1:20" ht="20.25" customHeight="1" x14ac:dyDescent="0.25">
      <c r="A78" s="2"/>
      <c r="B78" s="54" t="s">
        <v>34</v>
      </c>
      <c r="C78" s="55"/>
      <c r="E78" s="34"/>
      <c r="F78" s="35"/>
      <c r="G78" s="11"/>
      <c r="H78" s="12"/>
      <c r="I78" s="12"/>
      <c r="J78" s="12"/>
      <c r="K78" s="13"/>
      <c r="L78" s="12"/>
      <c r="M78" s="14"/>
      <c r="N78" s="43"/>
      <c r="O78" s="56" t="s">
        <v>13</v>
      </c>
      <c r="P78" s="57"/>
      <c r="Q78" s="57"/>
      <c r="R78" s="57"/>
      <c r="S78" s="57"/>
      <c r="T78" s="58"/>
    </row>
    <row r="79" spans="1:20" ht="20.25" hidden="1" customHeight="1" x14ac:dyDescent="0.25">
      <c r="A79" s="2"/>
      <c r="B79" s="51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3"/>
    </row>
    <row r="80" spans="1:20" s="15" customFormat="1" ht="28.5" customHeight="1" x14ac:dyDescent="0.25">
      <c r="B80" s="16" t="s">
        <v>14</v>
      </c>
      <c r="C80" s="16" t="s">
        <v>1</v>
      </c>
      <c r="D80" s="16" t="s">
        <v>15</v>
      </c>
      <c r="E80" s="16" t="s">
        <v>2</v>
      </c>
      <c r="F80" s="17"/>
      <c r="G80" s="18"/>
      <c r="H80" s="19"/>
      <c r="I80" s="19"/>
      <c r="J80" s="19"/>
      <c r="K80" s="20"/>
      <c r="L80" s="19"/>
      <c r="M80" s="18"/>
      <c r="N80" s="18"/>
      <c r="O80" s="27" t="s">
        <v>4</v>
      </c>
      <c r="P80" s="27" t="s">
        <v>14</v>
      </c>
      <c r="Q80" s="27" t="s">
        <v>1</v>
      </c>
      <c r="R80" s="27" t="s">
        <v>16</v>
      </c>
      <c r="S80" s="42" t="s">
        <v>17</v>
      </c>
      <c r="T80" s="42" t="s">
        <v>18</v>
      </c>
    </row>
    <row r="81" spans="2:20" s="5" customFormat="1" ht="18.75" customHeight="1" x14ac:dyDescent="0.25">
      <c r="B81" s="21"/>
      <c r="C81" s="21" t="str">
        <f>IF(B81="","",VLOOKUP(B81,LISTAS!$F$5:$I$204,2,0))</f>
        <v/>
      </c>
      <c r="D81" s="21" t="str">
        <f>IF(B81="","",VLOOKUP(B81,LISTAS!$F$5:$I$207,4,0))</f>
        <v/>
      </c>
      <c r="E81" s="36"/>
      <c r="G81" s="32" t="str">
        <f t="shared" ref="G81:G87" si="41">IF(E81="","",E81+(ROW(E81)/10000))</f>
        <v/>
      </c>
      <c r="H81" s="33" t="str">
        <f t="shared" ref="H81:H87" si="42">IF($K81="","",IF(B81="","",B81))</f>
        <v/>
      </c>
      <c r="I81" s="33" t="str">
        <f t="shared" ref="I81:I87" si="43">IF($K81="","",IF(C81="","",C81))</f>
        <v/>
      </c>
      <c r="J81" s="32" t="str">
        <f t="shared" ref="J81:J87" si="44">IF($K81="","",E81)</f>
        <v/>
      </c>
      <c r="K81" s="32" t="str">
        <f t="shared" ref="K81:K87" si="45">G81</f>
        <v/>
      </c>
      <c r="L81" s="32" t="str">
        <f>IF(K81="","",LARGE(G81:G100,M81))</f>
        <v/>
      </c>
      <c r="M81" s="44">
        <v>1</v>
      </c>
      <c r="N81" s="22"/>
      <c r="O81" s="45" t="str">
        <f>IF(R81&lt;&gt;"",_xlfn.RANK.EQ(R81,R81:R100,0),"")</f>
        <v/>
      </c>
      <c r="P81" s="23" t="str">
        <f>IF(K81="","",VLOOKUP(L81,G81:J100,2,0))</f>
        <v/>
      </c>
      <c r="Q81" s="23" t="str">
        <f>IF(K81="","",VLOOKUP(P81,LISTAS!$F$5:$G$204,2,0))</f>
        <v/>
      </c>
      <c r="R81" s="37" t="str">
        <f>IF(K81="","",VLOOKUP(L81,G81:J100,4,0))</f>
        <v/>
      </c>
      <c r="S81" s="24" t="str">
        <f>IF($O81="","",IF($O81=1,400,IF($O81=2,340,IF($O81=3,300,IF($O81=4,280,IF($O81=5,270,IF($O81=6,260,IF($O81=7,250,IF($O81=8,240,IF($O81=9,200,IF($O81=10,200,IF($O81=11,200,IF($O81=12,200,IF($O81=13,200,IF($O81=14,200,IF($O81=15,200,IF($O81=16,200,IF($O81&gt;16,"",""))))))))))))))))))</f>
        <v/>
      </c>
      <c r="T81" s="24" t="str">
        <f>IF(O81="","",IF($F$7="NÃO","",IF(O81=1,400,IF(O81=2,340,IF(O81=3,300,IF(O81=4,280,IF(O81=5,270,IF(O81=6,260,IF(O81=7,250,IF(O81=8,240,IF(O81=9,200,IF(O81=10,200,IF(O81=11,200,IF(O81=12,200,IF(O81=13,200,IF(O81=14,200,IF(O81=15,200,IF(O81=16,200,IF(O81&gt;16,"","")))))))))))))))))))</f>
        <v/>
      </c>
    </row>
    <row r="82" spans="2:20" s="5" customFormat="1" ht="18.75" customHeight="1" x14ac:dyDescent="0.25">
      <c r="B82" s="21"/>
      <c r="C82" s="21" t="str">
        <f>IF(B82="","",VLOOKUP(B82,LISTAS!$F$5:$I$204,2,0))</f>
        <v/>
      </c>
      <c r="D82" s="21" t="str">
        <f>IF(B82="","",VLOOKUP(B82,LISTAS!$F$5:$I$207,4,0))</f>
        <v/>
      </c>
      <c r="E82" s="36"/>
      <c r="G82" s="32" t="str">
        <f t="shared" si="41"/>
        <v/>
      </c>
      <c r="H82" s="33" t="str">
        <f t="shared" si="42"/>
        <v/>
      </c>
      <c r="I82" s="33" t="str">
        <f t="shared" si="43"/>
        <v/>
      </c>
      <c r="J82" s="32" t="str">
        <f t="shared" si="44"/>
        <v/>
      </c>
      <c r="K82" s="32" t="str">
        <f t="shared" si="45"/>
        <v/>
      </c>
      <c r="L82" s="32" t="str">
        <f>IF(K82="","",LARGE(G81:G100,M82))</f>
        <v/>
      </c>
      <c r="M82" s="44">
        <v>2</v>
      </c>
      <c r="N82" s="25"/>
      <c r="O82" s="45" t="str">
        <f>IF(R82&lt;&gt;"",_xlfn.RANK.EQ(R82,R81:R100,0),"")</f>
        <v/>
      </c>
      <c r="P82" s="23" t="str">
        <f>IF(K82="","",VLOOKUP(L82,G81:J100,2,0))</f>
        <v/>
      </c>
      <c r="Q82" s="23" t="str">
        <f>IF(K82="","",VLOOKUP(P82,LISTAS!$F$5:$G$204,2,0))</f>
        <v/>
      </c>
      <c r="R82" s="37" t="str">
        <f>IF(K82="","",VLOOKUP(L82,G81:J100,4,0))</f>
        <v/>
      </c>
      <c r="S82" s="24" t="str">
        <f t="shared" ref="S82:S100" si="46">IF($O82="","",IF($O82=1,400,IF($O82=2,340,IF($O82=3,300,IF($O82=4,280,IF($O82=5,270,IF($O82=6,260,IF($O82=7,250,IF($O82=8,240,IF($O82=9,200,IF($O82=10,200,IF($O82=11,200,IF($O82=12,200,IF($O82=13,200,IF($O82=14,200,IF($O82=15,200,IF($O82=16,200,IF($O82&gt;16,"",""))))))))))))))))))</f>
        <v/>
      </c>
      <c r="T82" s="24" t="str">
        <f t="shared" ref="T82:T100" si="47">IF(O82="","",IF($F$7="NÃO","",IF(O82=1,400,IF(O82=2,340,IF(O82=3,300,IF(O82=4,280,IF(O82=5,270,IF(O82=6,260,IF(O82=7,250,IF(O82=8,240,IF(O82=9,200,IF(O82=10,200,IF(O82=11,200,IF(O82=12,200,IF(O82=13,200,IF(O82=14,200,IF(O82=15,200,IF(O82=16,200,IF(O82&gt;16,"","")))))))))))))))))))</f>
        <v/>
      </c>
    </row>
    <row r="83" spans="2:20" s="5" customFormat="1" ht="18.75" customHeight="1" x14ac:dyDescent="0.3">
      <c r="B83" s="21"/>
      <c r="C83" s="21" t="str">
        <f>IF(B83="","",VLOOKUP(B83,LISTAS!$F$5:$I$204,2,0))</f>
        <v/>
      </c>
      <c r="D83" s="21" t="str">
        <f>IF(B83="","",VLOOKUP(B83,LISTAS!$F$5:$I$207,4,0))</f>
        <v/>
      </c>
      <c r="E83" s="36"/>
      <c r="G83" s="32" t="str">
        <f t="shared" si="41"/>
        <v/>
      </c>
      <c r="H83" s="33" t="str">
        <f t="shared" si="42"/>
        <v/>
      </c>
      <c r="I83" s="33" t="str">
        <f t="shared" si="43"/>
        <v/>
      </c>
      <c r="J83" s="32" t="str">
        <f t="shared" si="44"/>
        <v/>
      </c>
      <c r="K83" s="32" t="str">
        <f t="shared" si="45"/>
        <v/>
      </c>
      <c r="L83" s="32" t="str">
        <f>IF(K83="","",LARGE(G81:G100,M83))</f>
        <v/>
      </c>
      <c r="M83" s="44">
        <v>3</v>
      </c>
      <c r="N83" s="26"/>
      <c r="O83" s="45" t="str">
        <f>IF(R83&lt;&gt;"",_xlfn.RANK.EQ(R83,R81:R100,0),"")</f>
        <v/>
      </c>
      <c r="P83" s="23" t="str">
        <f>IF(K83="","",VLOOKUP(L83,G81:J100,2,0))</f>
        <v/>
      </c>
      <c r="Q83" s="23" t="str">
        <f>IF(K83="","",VLOOKUP(P83,LISTAS!$F$5:$G$204,2,0))</f>
        <v/>
      </c>
      <c r="R83" s="37" t="str">
        <f>IF(K83="","",VLOOKUP(L83,G81:J100,4,0))</f>
        <v/>
      </c>
      <c r="S83" s="24" t="str">
        <f t="shared" si="46"/>
        <v/>
      </c>
      <c r="T83" s="24" t="str">
        <f t="shared" si="47"/>
        <v/>
      </c>
    </row>
    <row r="84" spans="2:20" s="5" customFormat="1" ht="18.75" customHeight="1" x14ac:dyDescent="0.3">
      <c r="B84" s="21"/>
      <c r="C84" s="21" t="str">
        <f>IF(B84="","",VLOOKUP(B84,LISTAS!$F$5:$I$204,2,0))</f>
        <v/>
      </c>
      <c r="D84" s="21" t="str">
        <f>IF(B84="","",VLOOKUP(B84,LISTAS!$F$5:$I$207,4,0))</f>
        <v/>
      </c>
      <c r="E84" s="36"/>
      <c r="G84" s="32" t="str">
        <f t="shared" si="41"/>
        <v/>
      </c>
      <c r="H84" s="33" t="str">
        <f t="shared" si="42"/>
        <v/>
      </c>
      <c r="I84" s="33" t="str">
        <f t="shared" si="43"/>
        <v/>
      </c>
      <c r="J84" s="32" t="str">
        <f t="shared" si="44"/>
        <v/>
      </c>
      <c r="K84" s="32" t="str">
        <f t="shared" si="45"/>
        <v/>
      </c>
      <c r="L84" s="32" t="str">
        <f>IF(K84="","",LARGE(G81:G100,M84))</f>
        <v/>
      </c>
      <c r="M84" s="44">
        <v>4</v>
      </c>
      <c r="N84" s="26"/>
      <c r="O84" s="45" t="str">
        <f>IF(R84&lt;&gt;"",_xlfn.RANK.EQ(R84,R81:R100,0),"")</f>
        <v/>
      </c>
      <c r="P84" s="23" t="str">
        <f>IF(K84="","",VLOOKUP(L84,G81:J100,2,0))</f>
        <v/>
      </c>
      <c r="Q84" s="23" t="str">
        <f>IF(K84="","",VLOOKUP(P84,LISTAS!$F$5:$G$204,2,0))</f>
        <v/>
      </c>
      <c r="R84" s="37" t="str">
        <f>IF(K84="","",VLOOKUP(L84,G81:J100,4,0))</f>
        <v/>
      </c>
      <c r="S84" s="24" t="str">
        <f t="shared" si="46"/>
        <v/>
      </c>
      <c r="T84" s="24" t="str">
        <f t="shared" si="47"/>
        <v/>
      </c>
    </row>
    <row r="85" spans="2:20" s="5" customFormat="1" ht="18.75" customHeight="1" x14ac:dyDescent="0.3">
      <c r="B85" s="21"/>
      <c r="C85" s="21" t="str">
        <f>IF(B85="","",VLOOKUP(B85,LISTAS!$F$5:$I$204,2,0))</f>
        <v/>
      </c>
      <c r="D85" s="21" t="str">
        <f>IF(B85="","",VLOOKUP(B85,LISTAS!$F$5:$I$207,4,0))</f>
        <v/>
      </c>
      <c r="E85" s="36"/>
      <c r="G85" s="32" t="str">
        <f t="shared" si="41"/>
        <v/>
      </c>
      <c r="H85" s="33" t="str">
        <f t="shared" si="42"/>
        <v/>
      </c>
      <c r="I85" s="33" t="str">
        <f t="shared" si="43"/>
        <v/>
      </c>
      <c r="J85" s="32" t="str">
        <f t="shared" si="44"/>
        <v/>
      </c>
      <c r="K85" s="32" t="str">
        <f t="shared" si="45"/>
        <v/>
      </c>
      <c r="L85" s="32" t="str">
        <f>IF(K85="","",LARGE(G81:G100,M85))</f>
        <v/>
      </c>
      <c r="M85" s="44">
        <v>5</v>
      </c>
      <c r="N85" s="26"/>
      <c r="O85" s="45" t="str">
        <f>IF(R85&lt;&gt;"",_xlfn.RANK.EQ(R85,R81:R100,0),"")</f>
        <v/>
      </c>
      <c r="P85" s="23" t="str">
        <f>IF(K85="","",VLOOKUP(L85,G81:J100,2,0))</f>
        <v/>
      </c>
      <c r="Q85" s="23" t="str">
        <f>IF(K85="","",VLOOKUP(P85,LISTAS!$F$5:$G$204,2,0))</f>
        <v/>
      </c>
      <c r="R85" s="37" t="str">
        <f>IF(K85="","",VLOOKUP(L85,G81:J100,4,0))</f>
        <v/>
      </c>
      <c r="S85" s="24" t="str">
        <f t="shared" si="46"/>
        <v/>
      </c>
      <c r="T85" s="24" t="str">
        <f t="shared" si="47"/>
        <v/>
      </c>
    </row>
    <row r="86" spans="2:20" s="5" customFormat="1" ht="18.75" customHeight="1" x14ac:dyDescent="0.3">
      <c r="B86" s="21"/>
      <c r="C86" s="21" t="str">
        <f>IF(B86="","",VLOOKUP(B86,LISTAS!$F$5:$I$204,2,0))</f>
        <v/>
      </c>
      <c r="D86" s="21" t="str">
        <f>IF(B86="","",VLOOKUP(B86,LISTAS!$F$5:$I$207,4,0))</f>
        <v/>
      </c>
      <c r="E86" s="36"/>
      <c r="G86" s="32" t="str">
        <f t="shared" si="41"/>
        <v/>
      </c>
      <c r="H86" s="33" t="str">
        <f t="shared" si="42"/>
        <v/>
      </c>
      <c r="I86" s="33" t="str">
        <f t="shared" si="43"/>
        <v/>
      </c>
      <c r="J86" s="32" t="str">
        <f t="shared" si="44"/>
        <v/>
      </c>
      <c r="K86" s="32" t="str">
        <f t="shared" si="45"/>
        <v/>
      </c>
      <c r="L86" s="32" t="str">
        <f>IF(K86="","",LARGE(G81:G100,M86))</f>
        <v/>
      </c>
      <c r="M86" s="44">
        <v>6</v>
      </c>
      <c r="N86" s="26"/>
      <c r="O86" s="45" t="str">
        <f>IF(R86&lt;&gt;"",_xlfn.RANK.EQ(R86,R81:R100,0),"")</f>
        <v/>
      </c>
      <c r="P86" s="23" t="str">
        <f>IF(K86="","",VLOOKUP(L86,G81:J100,2,0))</f>
        <v/>
      </c>
      <c r="Q86" s="23" t="str">
        <f>IF(K86="","",VLOOKUP(P86,LISTAS!$F$5:$G$204,2,0))</f>
        <v/>
      </c>
      <c r="R86" s="37" t="str">
        <f>IF(K86="","",VLOOKUP(L86,G81:J100,4,0))</f>
        <v/>
      </c>
      <c r="S86" s="24" t="str">
        <f t="shared" si="46"/>
        <v/>
      </c>
      <c r="T86" s="24" t="str">
        <f t="shared" si="47"/>
        <v/>
      </c>
    </row>
    <row r="87" spans="2:20" s="5" customFormat="1" ht="18.75" customHeight="1" x14ac:dyDescent="0.3">
      <c r="B87" s="21"/>
      <c r="C87" s="21" t="str">
        <f>IF(B87="","",VLOOKUP(B87,LISTAS!$F$5:$I$204,2,0))</f>
        <v/>
      </c>
      <c r="D87" s="21" t="str">
        <f>IF(B87="","",VLOOKUP(B87,LISTAS!$F$5:$I$207,4,0))</f>
        <v/>
      </c>
      <c r="E87" s="36"/>
      <c r="G87" s="32" t="str">
        <f t="shared" si="41"/>
        <v/>
      </c>
      <c r="H87" s="33" t="str">
        <f t="shared" si="42"/>
        <v/>
      </c>
      <c r="I87" s="33" t="str">
        <f t="shared" si="43"/>
        <v/>
      </c>
      <c r="J87" s="32" t="str">
        <f t="shared" si="44"/>
        <v/>
      </c>
      <c r="K87" s="32" t="str">
        <f t="shared" si="45"/>
        <v/>
      </c>
      <c r="L87" s="32" t="str">
        <f>IF(K87="","",LARGE(G81:G100,M87))</f>
        <v/>
      </c>
      <c r="M87" s="44">
        <v>7</v>
      </c>
      <c r="N87" s="26"/>
      <c r="O87" s="45" t="str">
        <f>IF(R87&lt;&gt;"",_xlfn.RANK.EQ(R87,R81:R100,0),"")</f>
        <v/>
      </c>
      <c r="P87" s="23" t="str">
        <f>IF(K87="","",VLOOKUP(L87,G81:J100,2,0))</f>
        <v/>
      </c>
      <c r="Q87" s="23" t="str">
        <f>IF(K87="","",VLOOKUP(P87,LISTAS!$F$5:$G$204,2,0))</f>
        <v/>
      </c>
      <c r="R87" s="37" t="str">
        <f>IF(K87="","",VLOOKUP(L87,G81:J100,4,0))</f>
        <v/>
      </c>
      <c r="S87" s="24" t="str">
        <f t="shared" si="46"/>
        <v/>
      </c>
      <c r="T87" s="24" t="str">
        <f t="shared" si="47"/>
        <v/>
      </c>
    </row>
    <row r="88" spans="2:20" s="5" customFormat="1" ht="18.75" customHeight="1" x14ac:dyDescent="0.3">
      <c r="B88" s="21"/>
      <c r="C88" s="21" t="str">
        <f>IF(B88="","",VLOOKUP(B88,LISTAS!$F$5:$I$204,2,0))</f>
        <v/>
      </c>
      <c r="D88" s="21" t="str">
        <f>IF(B88="","",VLOOKUP(B88,LISTAS!$F$5:$I$207,4,0))</f>
        <v/>
      </c>
      <c r="E88" s="36"/>
      <c r="G88" s="32"/>
      <c r="H88" s="33"/>
      <c r="I88" s="33"/>
      <c r="J88" s="32"/>
      <c r="K88" s="32"/>
      <c r="L88" s="32" t="str">
        <f>IF(K88="","",LARGE(G81:G100,M88))</f>
        <v/>
      </c>
      <c r="M88" s="44">
        <v>8</v>
      </c>
      <c r="N88" s="26"/>
      <c r="O88" s="45" t="str">
        <f>IF(R88&lt;&gt;"",_xlfn.RANK.EQ(R88,R81:R100,0),"")</f>
        <v/>
      </c>
      <c r="P88" s="23" t="str">
        <f>IF(K88="","",VLOOKUP(L88,G81:J100,2,0))</f>
        <v/>
      </c>
      <c r="Q88" s="23" t="str">
        <f>IF(K88="","",VLOOKUP(P88,LISTAS!$F$5:$G$204,2,0))</f>
        <v/>
      </c>
      <c r="R88" s="37" t="str">
        <f>IF(K88="","",VLOOKUP(L88,G81:J100,4,0))</f>
        <v/>
      </c>
      <c r="S88" s="24" t="str">
        <f t="shared" si="46"/>
        <v/>
      </c>
      <c r="T88" s="24" t="str">
        <f t="shared" si="47"/>
        <v/>
      </c>
    </row>
    <row r="89" spans="2:20" s="5" customFormat="1" ht="18.75" customHeight="1" x14ac:dyDescent="0.3">
      <c r="B89" s="21"/>
      <c r="C89" s="21" t="str">
        <f>IF(B89="","",VLOOKUP(B89,LISTAS!$F$5:$I$204,2,0))</f>
        <v/>
      </c>
      <c r="D89" s="21" t="str">
        <f>IF(B89="","",VLOOKUP(B89,LISTAS!$F$5:$I$207,4,0))</f>
        <v/>
      </c>
      <c r="E89" s="36"/>
      <c r="G89" s="32"/>
      <c r="H89" s="33"/>
      <c r="I89" s="33"/>
      <c r="J89" s="32"/>
      <c r="K89" s="32"/>
      <c r="L89" s="32" t="str">
        <f>IF(K89="","",LARGE(G81:G100,M89))</f>
        <v/>
      </c>
      <c r="M89" s="44">
        <v>9</v>
      </c>
      <c r="N89" s="26"/>
      <c r="O89" s="45" t="str">
        <f>IF(R89&lt;&gt;"",_xlfn.RANK.EQ(R89,R81:R100,0),"")</f>
        <v/>
      </c>
      <c r="P89" s="23" t="str">
        <f>IF(K89="","",VLOOKUP(L89,G81:J100,2,0))</f>
        <v/>
      </c>
      <c r="Q89" s="23" t="str">
        <f>IF(K89="","",VLOOKUP(P89,LISTAS!$F$5:$G$204,2,0))</f>
        <v/>
      </c>
      <c r="R89" s="37" t="str">
        <f>IF(K89="","",VLOOKUP(L89,G81:J100,4,0))</f>
        <v/>
      </c>
      <c r="S89" s="24" t="str">
        <f t="shared" si="46"/>
        <v/>
      </c>
      <c r="T89" s="24" t="str">
        <f t="shared" si="47"/>
        <v/>
      </c>
    </row>
    <row r="90" spans="2:20" s="5" customFormat="1" ht="18.75" customHeight="1" x14ac:dyDescent="0.3">
      <c r="B90" s="21"/>
      <c r="C90" s="21" t="str">
        <f>IF(B90="","",VLOOKUP(B90,LISTAS!$F$5:$I$204,2,0))</f>
        <v/>
      </c>
      <c r="D90" s="21" t="str">
        <f>IF(B90="","",VLOOKUP(B90,LISTAS!$F$5:$I$207,4,0))</f>
        <v/>
      </c>
      <c r="E90" s="36"/>
      <c r="G90" s="32"/>
      <c r="H90" s="33"/>
      <c r="I90" s="33"/>
      <c r="J90" s="32"/>
      <c r="K90" s="32"/>
      <c r="L90" s="32" t="str">
        <f>IF(K90="","",LARGE(G81:G100,M90))</f>
        <v/>
      </c>
      <c r="M90" s="44">
        <v>10</v>
      </c>
      <c r="N90" s="26"/>
      <c r="O90" s="45" t="str">
        <f>IF(R90&lt;&gt;"",_xlfn.RANK.EQ(R90,R81:R100,0),"")</f>
        <v/>
      </c>
      <c r="P90" s="23" t="str">
        <f>IF(K90="","",VLOOKUP(L90,G81:J100,2,0))</f>
        <v/>
      </c>
      <c r="Q90" s="23" t="str">
        <f>IF(K90="","",VLOOKUP(P90,LISTAS!$F$5:$G$204,2,0))</f>
        <v/>
      </c>
      <c r="R90" s="37" t="str">
        <f>IF(K90="","",VLOOKUP(L90,G81:J100,4,0))</f>
        <v/>
      </c>
      <c r="S90" s="24" t="str">
        <f t="shared" si="46"/>
        <v/>
      </c>
      <c r="T90" s="24" t="str">
        <f t="shared" si="47"/>
        <v/>
      </c>
    </row>
    <row r="91" spans="2:20" s="5" customFormat="1" ht="18.75" customHeight="1" x14ac:dyDescent="0.3">
      <c r="B91" s="21"/>
      <c r="C91" s="21" t="str">
        <f>IF(B91="","",VLOOKUP(B91,LISTAS!$F$5:$I$204,2,0))</f>
        <v/>
      </c>
      <c r="D91" s="21" t="str">
        <f>IF(B91="","",VLOOKUP(B91,LISTAS!$F$5:$I$207,4,0))</f>
        <v/>
      </c>
      <c r="E91" s="36"/>
      <c r="G91" s="32"/>
      <c r="H91" s="33"/>
      <c r="I91" s="33"/>
      <c r="J91" s="32"/>
      <c r="K91" s="32"/>
      <c r="L91" s="32" t="str">
        <f>IF(K91="","",LARGE(G81:G100,M91))</f>
        <v/>
      </c>
      <c r="M91" s="44">
        <v>11</v>
      </c>
      <c r="N91" s="26"/>
      <c r="O91" s="45" t="str">
        <f>IF(R91&lt;&gt;"",_xlfn.RANK.EQ(R91,R81:R100,0),"")</f>
        <v/>
      </c>
      <c r="P91" s="23" t="str">
        <f>IF(K91="","",VLOOKUP(L91,G81:J100,2,0))</f>
        <v/>
      </c>
      <c r="Q91" s="23" t="str">
        <f>IF(K91="","",VLOOKUP(P91,LISTAS!$F$5:$G$204,2,0))</f>
        <v/>
      </c>
      <c r="R91" s="37" t="str">
        <f>IF(K91="","",VLOOKUP(L91,G81:J100,4,0))</f>
        <v/>
      </c>
      <c r="S91" s="24" t="str">
        <f t="shared" si="46"/>
        <v/>
      </c>
      <c r="T91" s="24" t="str">
        <f t="shared" si="47"/>
        <v/>
      </c>
    </row>
    <row r="92" spans="2:20" s="5" customFormat="1" ht="18.75" customHeight="1" x14ac:dyDescent="0.3">
      <c r="B92" s="21"/>
      <c r="C92" s="21" t="str">
        <f>IF(B92="","",VLOOKUP(B92,LISTAS!$F$5:$I$204,2,0))</f>
        <v/>
      </c>
      <c r="D92" s="21" t="str">
        <f>IF(B92="","",VLOOKUP(B92,LISTAS!$F$5:$I$207,4,0))</f>
        <v/>
      </c>
      <c r="E92" s="36"/>
      <c r="G92" s="32"/>
      <c r="H92" s="33"/>
      <c r="I92" s="33"/>
      <c r="J92" s="32"/>
      <c r="K92" s="32"/>
      <c r="L92" s="32" t="str">
        <f>IF(K92="","",LARGE(G81:G100,M92))</f>
        <v/>
      </c>
      <c r="M92" s="44">
        <v>12</v>
      </c>
      <c r="N92" s="26"/>
      <c r="O92" s="45" t="str">
        <f>IF(R92&lt;&gt;"",_xlfn.RANK.EQ(R92,R81:R100,0),"")</f>
        <v/>
      </c>
      <c r="P92" s="23" t="str">
        <f>IF(K92="","",VLOOKUP(L92,G81:J100,2,0))</f>
        <v/>
      </c>
      <c r="Q92" s="23" t="str">
        <f>IF(K92="","",VLOOKUP(P92,LISTAS!$F$5:$G$204,2,0))</f>
        <v/>
      </c>
      <c r="R92" s="37" t="str">
        <f>IF(K92="","",VLOOKUP(L92,G81:J100,4,0))</f>
        <v/>
      </c>
      <c r="S92" s="24" t="str">
        <f t="shared" si="46"/>
        <v/>
      </c>
      <c r="T92" s="24" t="str">
        <f t="shared" si="47"/>
        <v/>
      </c>
    </row>
    <row r="93" spans="2:20" s="5" customFormat="1" ht="18.75" customHeight="1" x14ac:dyDescent="0.3">
      <c r="B93" s="21"/>
      <c r="C93" s="21" t="str">
        <f>IF(B93="","",VLOOKUP(B93,LISTAS!$F$5:$I$204,2,0))</f>
        <v/>
      </c>
      <c r="D93" s="21" t="str">
        <f>IF(B93="","",VLOOKUP(B93,LISTAS!$F$5:$I$207,4,0))</f>
        <v/>
      </c>
      <c r="E93" s="36"/>
      <c r="G93" s="32"/>
      <c r="H93" s="33"/>
      <c r="I93" s="33"/>
      <c r="J93" s="32"/>
      <c r="K93" s="32"/>
      <c r="L93" s="32" t="str">
        <f>IF(K93="","",LARGE(G81:G100,M93))</f>
        <v/>
      </c>
      <c r="M93" s="44">
        <v>13</v>
      </c>
      <c r="N93" s="26"/>
      <c r="O93" s="45" t="str">
        <f>IF(R93&lt;&gt;"",_xlfn.RANK.EQ(R93,R81:R100,0),"")</f>
        <v/>
      </c>
      <c r="P93" s="23" t="str">
        <f>IF(K93="","",VLOOKUP(L93,G81:J100,2,0))</f>
        <v/>
      </c>
      <c r="Q93" s="23" t="str">
        <f>IF(K93="","",VLOOKUP(P93,LISTAS!$F$5:$G$204,2,0))</f>
        <v/>
      </c>
      <c r="R93" s="37" t="str">
        <f>IF(K93="","",VLOOKUP(L93,G81:J100,4,0))</f>
        <v/>
      </c>
      <c r="S93" s="24" t="str">
        <f t="shared" si="46"/>
        <v/>
      </c>
      <c r="T93" s="24" t="str">
        <f t="shared" si="47"/>
        <v/>
      </c>
    </row>
    <row r="94" spans="2:20" s="5" customFormat="1" ht="18.75" customHeight="1" x14ac:dyDescent="0.3">
      <c r="B94" s="21"/>
      <c r="C94" s="21" t="str">
        <f>IF(B94="","",VLOOKUP(B94,LISTAS!$F$5:$I$204,2,0))</f>
        <v/>
      </c>
      <c r="D94" s="21" t="str">
        <f>IF(B94="","",VLOOKUP(B94,LISTAS!$F$5:$I$207,4,0))</f>
        <v/>
      </c>
      <c r="E94" s="36"/>
      <c r="G94" s="32"/>
      <c r="H94" s="33"/>
      <c r="I94" s="33"/>
      <c r="J94" s="32"/>
      <c r="K94" s="32"/>
      <c r="L94" s="32" t="str">
        <f>IF(K94="","",LARGE(G81:G100,M94))</f>
        <v/>
      </c>
      <c r="M94" s="44">
        <v>14</v>
      </c>
      <c r="N94" s="26"/>
      <c r="O94" s="45" t="str">
        <f>IF(R94&lt;&gt;"",_xlfn.RANK.EQ(R94,R81:R100,0),"")</f>
        <v/>
      </c>
      <c r="P94" s="23" t="str">
        <f>IF(K94="","",VLOOKUP(L94,G81:J100,2,0))</f>
        <v/>
      </c>
      <c r="Q94" s="23" t="str">
        <f>IF(K94="","",VLOOKUP(P94,LISTAS!$F$5:$G$204,2,0))</f>
        <v/>
      </c>
      <c r="R94" s="37" t="str">
        <f>IF(K94="","",VLOOKUP(L94,G81:J100,4,0))</f>
        <v/>
      </c>
      <c r="S94" s="24" t="str">
        <f t="shared" si="46"/>
        <v/>
      </c>
      <c r="T94" s="24" t="str">
        <f t="shared" si="47"/>
        <v/>
      </c>
    </row>
    <row r="95" spans="2:20" s="5" customFormat="1" ht="18.75" customHeight="1" x14ac:dyDescent="0.3">
      <c r="B95" s="21"/>
      <c r="C95" s="21" t="str">
        <f>IF(B95="","",VLOOKUP(B95,LISTAS!$F$5:$I$204,2,0))</f>
        <v/>
      </c>
      <c r="D95" s="21" t="str">
        <f>IF(B95="","",VLOOKUP(B95,LISTAS!$F$5:$I$207,4,0))</f>
        <v/>
      </c>
      <c r="E95" s="36"/>
      <c r="G95" s="32"/>
      <c r="H95" s="33"/>
      <c r="I95" s="33"/>
      <c r="J95" s="32"/>
      <c r="K95" s="32"/>
      <c r="L95" s="32" t="str">
        <f>IF(K95="","",LARGE(G81:G100,M95))</f>
        <v/>
      </c>
      <c r="M95" s="44">
        <v>15</v>
      </c>
      <c r="N95" s="26"/>
      <c r="O95" s="45" t="str">
        <f>IF(R95&lt;&gt;"",_xlfn.RANK.EQ(R95,R81:R100,0),"")</f>
        <v/>
      </c>
      <c r="P95" s="23" t="str">
        <f>IF(K95="","",VLOOKUP(L95,G81:J100,2,0))</f>
        <v/>
      </c>
      <c r="Q95" s="23" t="str">
        <f>IF(K95="","",VLOOKUP(P95,LISTAS!$F$5:$G$204,2,0))</f>
        <v/>
      </c>
      <c r="R95" s="37" t="str">
        <f>IF(K95="","",VLOOKUP(L95,G81:J100,4,0))</f>
        <v/>
      </c>
      <c r="S95" s="24" t="str">
        <f t="shared" si="46"/>
        <v/>
      </c>
      <c r="T95" s="24" t="str">
        <f t="shared" si="47"/>
        <v/>
      </c>
    </row>
    <row r="96" spans="2:20" s="5" customFormat="1" ht="18.75" customHeight="1" x14ac:dyDescent="0.3">
      <c r="B96" s="21"/>
      <c r="C96" s="21" t="str">
        <f>IF(B96="","",VLOOKUP(B96,LISTAS!$F$5:$I$204,2,0))</f>
        <v/>
      </c>
      <c r="D96" s="21" t="str">
        <f>IF(B96="","",VLOOKUP(B96,LISTAS!$F$5:$I$207,4,0))</f>
        <v/>
      </c>
      <c r="E96" s="36"/>
      <c r="G96" s="32"/>
      <c r="H96" s="33"/>
      <c r="I96" s="33"/>
      <c r="J96" s="32"/>
      <c r="K96" s="32"/>
      <c r="L96" s="32" t="str">
        <f>IF(K96="","",LARGE(G81:G100,M96))</f>
        <v/>
      </c>
      <c r="M96" s="44">
        <v>16</v>
      </c>
      <c r="N96" s="26"/>
      <c r="O96" s="45" t="str">
        <f>IF(R96&lt;&gt;"",_xlfn.RANK.EQ(R96,R81:R100,0),"")</f>
        <v/>
      </c>
      <c r="P96" s="23" t="str">
        <f>IF(K96="","",VLOOKUP(L96,G81:J100,2,0))</f>
        <v/>
      </c>
      <c r="Q96" s="23" t="str">
        <f>IF(K96="","",VLOOKUP(P96,LISTAS!$F$5:$G$204,2,0))</f>
        <v/>
      </c>
      <c r="R96" s="37" t="str">
        <f>IF(K96="","",VLOOKUP(L96,G81:J100,4,0))</f>
        <v/>
      </c>
      <c r="S96" s="24" t="str">
        <f t="shared" si="46"/>
        <v/>
      </c>
      <c r="T96" s="24" t="str">
        <f t="shared" si="47"/>
        <v/>
      </c>
    </row>
    <row r="97" spans="1:20" s="5" customFormat="1" ht="18.75" customHeight="1" x14ac:dyDescent="0.3">
      <c r="B97" s="21"/>
      <c r="C97" s="21" t="str">
        <f>IF(B97="","",VLOOKUP(B97,LISTAS!$F$5:$I$204,2,0))</f>
        <v/>
      </c>
      <c r="D97" s="21" t="str">
        <f>IF(B97="","",VLOOKUP(B97,LISTAS!$F$5:$I$207,4,0))</f>
        <v/>
      </c>
      <c r="E97" s="36"/>
      <c r="G97" s="32" t="str">
        <f t="shared" ref="G97:G98" si="48">IF(E97="","",E97+(ROW(E97)/10000))</f>
        <v/>
      </c>
      <c r="H97" s="33" t="str">
        <f t="shared" ref="H97:H98" si="49">IF($K97="","",IF(B97="","",B97))</f>
        <v/>
      </c>
      <c r="I97" s="33" t="str">
        <f t="shared" ref="I97:I98" si="50">IF($K97="","",IF(C97="","",C97))</f>
        <v/>
      </c>
      <c r="J97" s="32" t="str">
        <f t="shared" ref="J97:J98" si="51">IF($K97="","",E97)</f>
        <v/>
      </c>
      <c r="K97" s="32" t="str">
        <f t="shared" ref="K97:K98" si="52">G97</f>
        <v/>
      </c>
      <c r="L97" s="32" t="str">
        <f>IF(K97="","",LARGE(G81:G100,M97))</f>
        <v/>
      </c>
      <c r="M97" s="44">
        <v>17</v>
      </c>
      <c r="N97" s="26"/>
      <c r="O97" s="45" t="str">
        <f>IF(R97&lt;&gt;"",_xlfn.RANK.EQ(R97,R81:R100,0),"")</f>
        <v/>
      </c>
      <c r="P97" s="23" t="str">
        <f>IF(K97="","",VLOOKUP(L97,G81:J100,2,0))</f>
        <v/>
      </c>
      <c r="Q97" s="23" t="str">
        <f>IF(K97="","",VLOOKUP(P97,LISTAS!$F$5:$G$204,2,0))</f>
        <v/>
      </c>
      <c r="R97" s="37" t="str">
        <f>IF(K97="","",VLOOKUP(L97,G81:J100,4,0))</f>
        <v/>
      </c>
      <c r="S97" s="24" t="str">
        <f t="shared" si="46"/>
        <v/>
      </c>
      <c r="T97" s="24" t="str">
        <f t="shared" si="47"/>
        <v/>
      </c>
    </row>
    <row r="98" spans="1:20" s="5" customFormat="1" ht="18.75" customHeight="1" x14ac:dyDescent="0.3">
      <c r="B98" s="21"/>
      <c r="C98" s="21" t="str">
        <f>IF(B98="","",VLOOKUP(B98,LISTAS!$F$5:$I$204,2,0))</f>
        <v/>
      </c>
      <c r="D98" s="21" t="str">
        <f>IF(B98="","",VLOOKUP(B98,LISTAS!$F$5:$I$207,4,0))</f>
        <v/>
      </c>
      <c r="E98" s="36"/>
      <c r="G98" s="32" t="str">
        <f t="shared" si="48"/>
        <v/>
      </c>
      <c r="H98" s="33" t="str">
        <f t="shared" si="49"/>
        <v/>
      </c>
      <c r="I98" s="33" t="str">
        <f t="shared" si="50"/>
        <v/>
      </c>
      <c r="J98" s="32" t="str">
        <f t="shared" si="51"/>
        <v/>
      </c>
      <c r="K98" s="32" t="str">
        <f t="shared" si="52"/>
        <v/>
      </c>
      <c r="L98" s="32" t="str">
        <f>IF(K98="","",LARGE(G81:G100,M98))</f>
        <v/>
      </c>
      <c r="M98" s="44">
        <v>18</v>
      </c>
      <c r="N98" s="26"/>
      <c r="O98" s="45" t="str">
        <f>IF(R98&lt;&gt;"",_xlfn.RANK.EQ(R98,R81:R100,0),"")</f>
        <v/>
      </c>
      <c r="P98" s="23" t="str">
        <f>IF(K98="","",VLOOKUP(L98,G81:J100,2,0))</f>
        <v/>
      </c>
      <c r="Q98" s="23" t="str">
        <f>IF(K98="","",VLOOKUP(P98,LISTAS!$F$5:$G$204,2,0))</f>
        <v/>
      </c>
      <c r="R98" s="37" t="str">
        <f>IF(K98="","",VLOOKUP(L98,G81:J100,4,0))</f>
        <v/>
      </c>
      <c r="S98" s="24" t="str">
        <f t="shared" si="46"/>
        <v/>
      </c>
      <c r="T98" s="24" t="str">
        <f t="shared" si="47"/>
        <v/>
      </c>
    </row>
    <row r="99" spans="1:20" s="5" customFormat="1" ht="18.75" customHeight="1" x14ac:dyDescent="0.3">
      <c r="B99" s="21"/>
      <c r="C99" s="21" t="str">
        <f>IF(B99="","",VLOOKUP(B99,LISTAS!$F$5:$I$204,2,0))</f>
        <v/>
      </c>
      <c r="D99" s="21" t="str">
        <f>IF(B99="","",VLOOKUP(B99,LISTAS!$F$5:$I$207,4,0))</f>
        <v/>
      </c>
      <c r="E99" s="36"/>
      <c r="G99" s="32"/>
      <c r="H99" s="33"/>
      <c r="I99" s="33"/>
      <c r="J99" s="32"/>
      <c r="K99" s="32"/>
      <c r="L99" s="32" t="str">
        <f>IF(K99="","",LARGE(G81:G100,M99))</f>
        <v/>
      </c>
      <c r="M99" s="44">
        <v>19</v>
      </c>
      <c r="N99" s="26"/>
      <c r="O99" s="45" t="str">
        <f>IF(R99&lt;&gt;"",_xlfn.RANK.EQ(R99,R81:R100,0),"")</f>
        <v/>
      </c>
      <c r="P99" s="23" t="str">
        <f>IF(K99="","",VLOOKUP(L99,G81:J100,2,0))</f>
        <v/>
      </c>
      <c r="Q99" s="23" t="str">
        <f>IF(K99="","",VLOOKUP(P99,LISTAS!$F$5:$G$204,2,0))</f>
        <v/>
      </c>
      <c r="R99" s="37" t="str">
        <f>IF(K99="","",VLOOKUP(L99,G81:J100,4,0))</f>
        <v/>
      </c>
      <c r="S99" s="24" t="str">
        <f t="shared" si="46"/>
        <v/>
      </c>
      <c r="T99" s="24" t="str">
        <f t="shared" si="47"/>
        <v/>
      </c>
    </row>
    <row r="100" spans="1:20" s="5" customFormat="1" ht="18.75" customHeight="1" x14ac:dyDescent="0.3">
      <c r="B100" s="21"/>
      <c r="C100" s="21" t="str">
        <f>IF(B100="","",VLOOKUP(B100,LISTAS!$F$5:$I$204,2,0))</f>
        <v/>
      </c>
      <c r="D100" s="21" t="str">
        <f>IF(B100="","",VLOOKUP(B100,LISTAS!$F$5:$I$207,4,0))</f>
        <v/>
      </c>
      <c r="E100" s="36"/>
      <c r="G100" s="32" t="str">
        <f t="shared" ref="G100" si="53">IF(E100="","",E100+(ROW(E100)/10000))</f>
        <v/>
      </c>
      <c r="H100" s="33" t="str">
        <f t="shared" ref="H100" si="54">IF($K100="","",IF(B100="","",B100))</f>
        <v/>
      </c>
      <c r="I100" s="33" t="str">
        <f t="shared" ref="I100" si="55">IF($K100="","",IF(C100="","",C100))</f>
        <v/>
      </c>
      <c r="J100" s="32" t="str">
        <f t="shared" ref="J100" si="56">IF($K100="","",E100)</f>
        <v/>
      </c>
      <c r="K100" s="32" t="str">
        <f t="shared" ref="K100" si="57">G100</f>
        <v/>
      </c>
      <c r="L100" s="32" t="str">
        <f>IF(K100="","",LARGE(G81:G100,M100))</f>
        <v/>
      </c>
      <c r="M100" s="44">
        <v>20</v>
      </c>
      <c r="N100" s="26"/>
      <c r="O100" s="45" t="str">
        <f>IF(R100&lt;&gt;"",_xlfn.RANK.EQ(R100,R81:R100,0),"")</f>
        <v/>
      </c>
      <c r="P100" s="23" t="str">
        <f>IF(K100="","",VLOOKUP(L100,G81:J100,2,0))</f>
        <v/>
      </c>
      <c r="Q100" s="23" t="str">
        <f>IF(K100="","",VLOOKUP(P100,LISTAS!$F$5:$G$204,2,0))</f>
        <v/>
      </c>
      <c r="R100" s="37" t="str">
        <f>IF(K100="","",VLOOKUP(L100,G81:J100,4,0))</f>
        <v/>
      </c>
      <c r="S100" s="24" t="str">
        <f t="shared" si="46"/>
        <v/>
      </c>
      <c r="T100" s="24" t="str">
        <f t="shared" si="47"/>
        <v/>
      </c>
    </row>
    <row r="101" spans="1:20" ht="20.25" customHeight="1" x14ac:dyDescent="0.25"/>
    <row r="102" spans="1:20" ht="20.25" customHeight="1" x14ac:dyDescent="0.25">
      <c r="A102" s="2"/>
      <c r="B102" s="54" t="s">
        <v>24</v>
      </c>
      <c r="C102" s="55"/>
      <c r="E102" s="34"/>
      <c r="F102" s="35"/>
      <c r="G102" s="11"/>
      <c r="H102" s="12"/>
      <c r="I102" s="12"/>
      <c r="J102" s="12"/>
      <c r="K102" s="13"/>
      <c r="L102" s="12"/>
      <c r="M102" s="14"/>
      <c r="N102" s="43"/>
      <c r="O102" s="56" t="s">
        <v>13</v>
      </c>
      <c r="P102" s="57"/>
      <c r="Q102" s="57"/>
      <c r="R102" s="57"/>
      <c r="S102" s="57"/>
      <c r="T102" s="58"/>
    </row>
    <row r="103" spans="1:20" ht="20.25" hidden="1" customHeight="1" x14ac:dyDescent="0.25">
      <c r="A103" s="2"/>
      <c r="B103" s="51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3"/>
    </row>
    <row r="104" spans="1:20" s="15" customFormat="1" ht="28.5" customHeight="1" x14ac:dyDescent="0.25">
      <c r="B104" s="16" t="s">
        <v>14</v>
      </c>
      <c r="C104" s="16" t="s">
        <v>1</v>
      </c>
      <c r="D104" s="16" t="s">
        <v>15</v>
      </c>
      <c r="E104" s="16" t="s">
        <v>2</v>
      </c>
      <c r="F104" s="17"/>
      <c r="G104" s="18"/>
      <c r="H104" s="19"/>
      <c r="I104" s="19"/>
      <c r="J104" s="19"/>
      <c r="K104" s="20"/>
      <c r="L104" s="19"/>
      <c r="M104" s="18"/>
      <c r="N104" s="18"/>
      <c r="O104" s="27" t="s">
        <v>4</v>
      </c>
      <c r="P104" s="27" t="s">
        <v>14</v>
      </c>
      <c r="Q104" s="27" t="s">
        <v>1</v>
      </c>
      <c r="R104" s="27" t="s">
        <v>16</v>
      </c>
      <c r="S104" s="42" t="s">
        <v>17</v>
      </c>
      <c r="T104" s="42" t="s">
        <v>18</v>
      </c>
    </row>
    <row r="105" spans="1:20" s="5" customFormat="1" ht="18.75" customHeight="1" x14ac:dyDescent="0.25">
      <c r="B105" s="21"/>
      <c r="C105" s="21" t="str">
        <f>IF(B105="","",VLOOKUP(B105,LISTAS!$F$5:$I$204,2,0))</f>
        <v/>
      </c>
      <c r="D105" s="21" t="str">
        <f>IF(B105="","",VLOOKUP(B105,LISTAS!$F$5:$I$207,4,0))</f>
        <v/>
      </c>
      <c r="E105" s="36"/>
      <c r="G105" s="32" t="str">
        <f t="shared" ref="G105:G111" si="58">IF(E105="","",E105+(ROW(E105)/10000))</f>
        <v/>
      </c>
      <c r="H105" s="33" t="str">
        <f t="shared" ref="H105:H111" si="59">IF($K105="","",IF(B105="","",B105))</f>
        <v/>
      </c>
      <c r="I105" s="33" t="str">
        <f t="shared" ref="I105:I111" si="60">IF($K105="","",IF(C105="","",C105))</f>
        <v/>
      </c>
      <c r="J105" s="32" t="str">
        <f t="shared" ref="J105:J111" si="61">IF($K105="","",E105)</f>
        <v/>
      </c>
      <c r="K105" s="32" t="str">
        <f t="shared" ref="K105:K111" si="62">G105</f>
        <v/>
      </c>
      <c r="L105" s="32" t="str">
        <f>IF(K105="","",LARGE(G105:G124,M105))</f>
        <v/>
      </c>
      <c r="M105" s="44">
        <v>1</v>
      </c>
      <c r="N105" s="22"/>
      <c r="O105" s="45" t="str">
        <f>IF(R105&lt;&gt;"",_xlfn.RANK.EQ(R105,R105:R124,0),"")</f>
        <v/>
      </c>
      <c r="P105" s="23" t="str">
        <f>IF(K105="","",VLOOKUP(L105,G105:J124,2,0))</f>
        <v/>
      </c>
      <c r="Q105" s="23" t="str">
        <f>IF(K105="","",VLOOKUP(P105,LISTAS!$F$5:$G$204,2,0))</f>
        <v/>
      </c>
      <c r="R105" s="37" t="str">
        <f>IF(K105="","",VLOOKUP(L105,G105:J124,4,0))</f>
        <v/>
      </c>
      <c r="S105" s="24" t="str">
        <f>IF($O105="","",IF($O105=1,400,IF($O105=2,340,IF($O105=3,300,IF($O105=4,280,IF($O105=5,270,IF($O105=6,260,IF($O105=7,250,IF($O105=8,240,IF($O105=9,200,IF($O105=10,200,IF($O105=11,200,IF($O105=12,200,IF($O105=13,200,IF($O105=14,200,IF($O105=15,200,IF($O105=16,200,IF($O105&gt;16,"",""))))))))))))))))))</f>
        <v/>
      </c>
      <c r="T105" s="24" t="str">
        <f>IF(O105="","",IF($F$7="NÃO","",IF(O105=1,400,IF(O105=2,340,IF(O105=3,300,IF(O105=4,280,IF(O105=5,270,IF(O105=6,260,IF(O105=7,250,IF(O105=8,240,IF(O105=9,200,IF(O105=10,200,IF(O105=11,200,IF(O105=12,200,IF(O105=13,200,IF(O105=14,200,IF(O105=15,200,IF(O105=16,200,IF(O105&gt;16,"","")))))))))))))))))))</f>
        <v/>
      </c>
    </row>
    <row r="106" spans="1:20" s="5" customFormat="1" ht="18.75" customHeight="1" x14ac:dyDescent="0.25">
      <c r="B106" s="21"/>
      <c r="C106" s="21" t="str">
        <f>IF(B106="","",VLOOKUP(B106,LISTAS!$F$5:$I$204,2,0))</f>
        <v/>
      </c>
      <c r="D106" s="21" t="str">
        <f>IF(B106="","",VLOOKUP(B106,LISTAS!$F$5:$I$207,4,0))</f>
        <v/>
      </c>
      <c r="E106" s="36"/>
      <c r="G106" s="32" t="str">
        <f t="shared" si="58"/>
        <v/>
      </c>
      <c r="H106" s="33" t="str">
        <f t="shared" si="59"/>
        <v/>
      </c>
      <c r="I106" s="33" t="str">
        <f t="shared" si="60"/>
        <v/>
      </c>
      <c r="J106" s="32" t="str">
        <f t="shared" si="61"/>
        <v/>
      </c>
      <c r="K106" s="32" t="str">
        <f t="shared" si="62"/>
        <v/>
      </c>
      <c r="L106" s="32" t="str">
        <f>IF(K106="","",LARGE(G105:G124,M106))</f>
        <v/>
      </c>
      <c r="M106" s="44">
        <v>2</v>
      </c>
      <c r="N106" s="25"/>
      <c r="O106" s="45" t="str">
        <f>IF(R106&lt;&gt;"",_xlfn.RANK.EQ(R106,R105:R124,0),"")</f>
        <v/>
      </c>
      <c r="P106" s="23" t="str">
        <f>IF(K106="","",VLOOKUP(L106,G105:J124,2,0))</f>
        <v/>
      </c>
      <c r="Q106" s="23" t="str">
        <f>IF(K106="","",VLOOKUP(P106,LISTAS!$F$5:$G$204,2,0))</f>
        <v/>
      </c>
      <c r="R106" s="37" t="str">
        <f>IF(K106="","",VLOOKUP(L106,G105:J124,4,0))</f>
        <v/>
      </c>
      <c r="S106" s="24" t="str">
        <f t="shared" ref="S106:S124" si="63">IF($O106="","",IF($O106=1,400,IF($O106=2,340,IF($O106=3,300,IF($O106=4,280,IF($O106=5,270,IF($O106=6,260,IF($O106=7,250,IF($O106=8,240,IF($O106=9,200,IF($O106=10,200,IF($O106=11,200,IF($O106=12,200,IF($O106=13,200,IF($O106=14,200,IF($O106=15,200,IF($O106=16,200,IF($O106&gt;16,"",""))))))))))))))))))</f>
        <v/>
      </c>
      <c r="T106" s="24" t="str">
        <f t="shared" ref="T106:T124" si="64">IF(O106="","",IF($F$7="NÃO","",IF(O106=1,400,IF(O106=2,340,IF(O106=3,300,IF(O106=4,280,IF(O106=5,270,IF(O106=6,260,IF(O106=7,250,IF(O106=8,240,IF(O106=9,200,IF(O106=10,200,IF(O106=11,200,IF(O106=12,200,IF(O106=13,200,IF(O106=14,200,IF(O106=15,200,IF(O106=16,200,IF(O106&gt;16,"","")))))))))))))))))))</f>
        <v/>
      </c>
    </row>
    <row r="107" spans="1:20" s="5" customFormat="1" ht="18.75" customHeight="1" x14ac:dyDescent="0.3">
      <c r="B107" s="21"/>
      <c r="C107" s="21" t="str">
        <f>IF(B107="","",VLOOKUP(B107,LISTAS!$F$5:$I$204,2,0))</f>
        <v/>
      </c>
      <c r="D107" s="21" t="str">
        <f>IF(B107="","",VLOOKUP(B107,LISTAS!$F$5:$I$207,4,0))</f>
        <v/>
      </c>
      <c r="E107" s="36"/>
      <c r="G107" s="32" t="str">
        <f t="shared" si="58"/>
        <v/>
      </c>
      <c r="H107" s="33" t="str">
        <f t="shared" si="59"/>
        <v/>
      </c>
      <c r="I107" s="33" t="str">
        <f t="shared" si="60"/>
        <v/>
      </c>
      <c r="J107" s="32" t="str">
        <f t="shared" si="61"/>
        <v/>
      </c>
      <c r="K107" s="32" t="str">
        <f t="shared" si="62"/>
        <v/>
      </c>
      <c r="L107" s="32" t="str">
        <f>IF(K107="","",LARGE(G105:G124,M107))</f>
        <v/>
      </c>
      <c r="M107" s="44">
        <v>3</v>
      </c>
      <c r="N107" s="26"/>
      <c r="O107" s="45" t="str">
        <f>IF(R107&lt;&gt;"",_xlfn.RANK.EQ(R107,R105:R124,0),"")</f>
        <v/>
      </c>
      <c r="P107" s="23" t="str">
        <f>IF(K107="","",VLOOKUP(L107,G105:J124,2,0))</f>
        <v/>
      </c>
      <c r="Q107" s="23" t="str">
        <f>IF(K107="","",VLOOKUP(P107,LISTAS!$F$5:$G$204,2,0))</f>
        <v/>
      </c>
      <c r="R107" s="37" t="str">
        <f>IF(K107="","",VLOOKUP(L107,G105:J124,4,0))</f>
        <v/>
      </c>
      <c r="S107" s="24" t="str">
        <f t="shared" si="63"/>
        <v/>
      </c>
      <c r="T107" s="24" t="str">
        <f t="shared" si="64"/>
        <v/>
      </c>
    </row>
    <row r="108" spans="1:20" s="5" customFormat="1" ht="18.75" customHeight="1" x14ac:dyDescent="0.3">
      <c r="B108" s="21"/>
      <c r="C108" s="21" t="str">
        <f>IF(B108="","",VLOOKUP(B108,LISTAS!$F$5:$I$204,2,0))</f>
        <v/>
      </c>
      <c r="D108" s="21" t="str">
        <f>IF(B108="","",VLOOKUP(B108,LISTAS!$F$5:$I$207,4,0))</f>
        <v/>
      </c>
      <c r="E108" s="36"/>
      <c r="G108" s="32" t="str">
        <f t="shared" si="58"/>
        <v/>
      </c>
      <c r="H108" s="33" t="str">
        <f t="shared" si="59"/>
        <v/>
      </c>
      <c r="I108" s="33" t="str">
        <f t="shared" si="60"/>
        <v/>
      </c>
      <c r="J108" s="32" t="str">
        <f t="shared" si="61"/>
        <v/>
      </c>
      <c r="K108" s="32" t="str">
        <f t="shared" si="62"/>
        <v/>
      </c>
      <c r="L108" s="32" t="str">
        <f>IF(K108="","",LARGE(G105:G124,M108))</f>
        <v/>
      </c>
      <c r="M108" s="44">
        <v>4</v>
      </c>
      <c r="N108" s="26"/>
      <c r="O108" s="45" t="str">
        <f>IF(R108&lt;&gt;"",_xlfn.RANK.EQ(R108,R105:R124,0),"")</f>
        <v/>
      </c>
      <c r="P108" s="23" t="str">
        <f>IF(K108="","",VLOOKUP(L108,G105:J124,2,0))</f>
        <v/>
      </c>
      <c r="Q108" s="23" t="str">
        <f>IF(K108="","",VLOOKUP(P108,LISTAS!$F$5:$G$204,2,0))</f>
        <v/>
      </c>
      <c r="R108" s="37" t="str">
        <f>IF(K108="","",VLOOKUP(L108,G105:J124,4,0))</f>
        <v/>
      </c>
      <c r="S108" s="24" t="str">
        <f t="shared" si="63"/>
        <v/>
      </c>
      <c r="T108" s="24" t="str">
        <f t="shared" si="64"/>
        <v/>
      </c>
    </row>
    <row r="109" spans="1:20" s="5" customFormat="1" ht="18.75" customHeight="1" x14ac:dyDescent="0.3">
      <c r="B109" s="21"/>
      <c r="C109" s="21" t="str">
        <f>IF(B109="","",VLOOKUP(B109,LISTAS!$F$5:$I$204,2,0))</f>
        <v/>
      </c>
      <c r="D109" s="21" t="str">
        <f>IF(B109="","",VLOOKUP(B109,LISTAS!$F$5:$I$207,4,0))</f>
        <v/>
      </c>
      <c r="E109" s="36"/>
      <c r="G109" s="32" t="str">
        <f t="shared" si="58"/>
        <v/>
      </c>
      <c r="H109" s="33" t="str">
        <f t="shared" si="59"/>
        <v/>
      </c>
      <c r="I109" s="33" t="str">
        <f t="shared" si="60"/>
        <v/>
      </c>
      <c r="J109" s="32" t="str">
        <f t="shared" si="61"/>
        <v/>
      </c>
      <c r="K109" s="32" t="str">
        <f t="shared" si="62"/>
        <v/>
      </c>
      <c r="L109" s="32" t="str">
        <f>IF(K109="","",LARGE(G105:G124,M109))</f>
        <v/>
      </c>
      <c r="M109" s="44">
        <v>5</v>
      </c>
      <c r="N109" s="26"/>
      <c r="O109" s="45" t="str">
        <f>IF(R109&lt;&gt;"",_xlfn.RANK.EQ(R109,R105:R124,0),"")</f>
        <v/>
      </c>
      <c r="P109" s="23" t="str">
        <f>IF(K109="","",VLOOKUP(L109,G105:J124,2,0))</f>
        <v/>
      </c>
      <c r="Q109" s="23" t="str">
        <f>IF(K109="","",VLOOKUP(P109,LISTAS!$F$5:$G$204,2,0))</f>
        <v/>
      </c>
      <c r="R109" s="37" t="str">
        <f>IF(K109="","",VLOOKUP(L109,G105:J124,4,0))</f>
        <v/>
      </c>
      <c r="S109" s="24" t="str">
        <f t="shared" si="63"/>
        <v/>
      </c>
      <c r="T109" s="24" t="str">
        <f t="shared" si="64"/>
        <v/>
      </c>
    </row>
    <row r="110" spans="1:20" s="5" customFormat="1" ht="18.75" customHeight="1" x14ac:dyDescent="0.3">
      <c r="B110" s="21"/>
      <c r="C110" s="21" t="str">
        <f>IF(B110="","",VLOOKUP(B110,LISTAS!$F$5:$I$204,2,0))</f>
        <v/>
      </c>
      <c r="D110" s="21" t="str">
        <f>IF(B110="","",VLOOKUP(B110,LISTAS!$F$5:$I$207,4,0))</f>
        <v/>
      </c>
      <c r="E110" s="36"/>
      <c r="G110" s="32" t="str">
        <f t="shared" si="58"/>
        <v/>
      </c>
      <c r="H110" s="33" t="str">
        <f t="shared" si="59"/>
        <v/>
      </c>
      <c r="I110" s="33" t="str">
        <f t="shared" si="60"/>
        <v/>
      </c>
      <c r="J110" s="32" t="str">
        <f t="shared" si="61"/>
        <v/>
      </c>
      <c r="K110" s="32" t="str">
        <f t="shared" si="62"/>
        <v/>
      </c>
      <c r="L110" s="32" t="str">
        <f>IF(K110="","",LARGE(G105:G124,M110))</f>
        <v/>
      </c>
      <c r="M110" s="44">
        <v>6</v>
      </c>
      <c r="N110" s="26"/>
      <c r="O110" s="45" t="str">
        <f>IF(R110&lt;&gt;"",_xlfn.RANK.EQ(R110,R105:R124,0),"")</f>
        <v/>
      </c>
      <c r="P110" s="23" t="str">
        <f>IF(K110="","",VLOOKUP(L110,G105:J124,2,0))</f>
        <v/>
      </c>
      <c r="Q110" s="23" t="str">
        <f>IF(K110="","",VLOOKUP(P110,LISTAS!$F$5:$G$204,2,0))</f>
        <v/>
      </c>
      <c r="R110" s="37" t="str">
        <f>IF(K110="","",VLOOKUP(L110,G105:J124,4,0))</f>
        <v/>
      </c>
      <c r="S110" s="24" t="str">
        <f t="shared" si="63"/>
        <v/>
      </c>
      <c r="T110" s="24" t="str">
        <f t="shared" si="64"/>
        <v/>
      </c>
    </row>
    <row r="111" spans="1:20" s="5" customFormat="1" ht="18.75" customHeight="1" x14ac:dyDescent="0.3">
      <c r="B111" s="21"/>
      <c r="C111" s="21" t="str">
        <f>IF(B111="","",VLOOKUP(B111,LISTAS!$F$5:$I$204,2,0))</f>
        <v/>
      </c>
      <c r="D111" s="21" t="str">
        <f>IF(B111="","",VLOOKUP(B111,LISTAS!$F$5:$I$207,4,0))</f>
        <v/>
      </c>
      <c r="E111" s="36"/>
      <c r="G111" s="32" t="str">
        <f t="shared" si="58"/>
        <v/>
      </c>
      <c r="H111" s="33" t="str">
        <f t="shared" si="59"/>
        <v/>
      </c>
      <c r="I111" s="33" t="str">
        <f t="shared" si="60"/>
        <v/>
      </c>
      <c r="J111" s="32" t="str">
        <f t="shared" si="61"/>
        <v/>
      </c>
      <c r="K111" s="32" t="str">
        <f t="shared" si="62"/>
        <v/>
      </c>
      <c r="L111" s="32" t="str">
        <f>IF(K111="","",LARGE(G105:G124,M111))</f>
        <v/>
      </c>
      <c r="M111" s="44">
        <v>7</v>
      </c>
      <c r="N111" s="26"/>
      <c r="O111" s="45" t="str">
        <f>IF(R111&lt;&gt;"",_xlfn.RANK.EQ(R111,R105:R124,0),"")</f>
        <v/>
      </c>
      <c r="P111" s="23" t="str">
        <f>IF(K111="","",VLOOKUP(L111,G105:J124,2,0))</f>
        <v/>
      </c>
      <c r="Q111" s="23" t="str">
        <f>IF(K111="","",VLOOKUP(P111,LISTAS!$F$5:$G$204,2,0))</f>
        <v/>
      </c>
      <c r="R111" s="37" t="str">
        <f>IF(K111="","",VLOOKUP(L111,G105:J124,4,0))</f>
        <v/>
      </c>
      <c r="S111" s="24" t="str">
        <f t="shared" si="63"/>
        <v/>
      </c>
      <c r="T111" s="24" t="str">
        <f t="shared" si="64"/>
        <v/>
      </c>
    </row>
    <row r="112" spans="1:20" s="5" customFormat="1" ht="18.75" customHeight="1" x14ac:dyDescent="0.3">
      <c r="B112" s="21"/>
      <c r="C112" s="21" t="str">
        <f>IF(B112="","",VLOOKUP(B112,LISTAS!$F$5:$I$204,2,0))</f>
        <v/>
      </c>
      <c r="D112" s="21" t="str">
        <f>IF(B112="","",VLOOKUP(B112,LISTAS!$F$5:$I$207,4,0))</f>
        <v/>
      </c>
      <c r="E112" s="36"/>
      <c r="G112" s="32"/>
      <c r="H112" s="33"/>
      <c r="I112" s="33"/>
      <c r="J112" s="32"/>
      <c r="K112" s="32"/>
      <c r="L112" s="32" t="str">
        <f>IF(K112="","",LARGE(G105:G124,M112))</f>
        <v/>
      </c>
      <c r="M112" s="44">
        <v>8</v>
      </c>
      <c r="N112" s="26"/>
      <c r="O112" s="45" t="str">
        <f>IF(R112&lt;&gt;"",_xlfn.RANK.EQ(R112,R105:R124,0),"")</f>
        <v/>
      </c>
      <c r="P112" s="23" t="str">
        <f>IF(K112="","",VLOOKUP(L112,G105:J124,2,0))</f>
        <v/>
      </c>
      <c r="Q112" s="23" t="str">
        <f>IF(K112="","",VLOOKUP(P112,LISTAS!$F$5:$G$204,2,0))</f>
        <v/>
      </c>
      <c r="R112" s="37" t="str">
        <f>IF(K112="","",VLOOKUP(L112,G105:J124,4,0))</f>
        <v/>
      </c>
      <c r="S112" s="24" t="str">
        <f t="shared" si="63"/>
        <v/>
      </c>
      <c r="T112" s="24" t="str">
        <f t="shared" si="64"/>
        <v/>
      </c>
    </row>
    <row r="113" spans="2:20" s="5" customFormat="1" ht="18.75" customHeight="1" x14ac:dyDescent="0.3">
      <c r="B113" s="21"/>
      <c r="C113" s="21" t="str">
        <f>IF(B113="","",VLOOKUP(B113,LISTAS!$F$5:$I$204,2,0))</f>
        <v/>
      </c>
      <c r="D113" s="21" t="str">
        <f>IF(B113="","",VLOOKUP(B113,LISTAS!$F$5:$I$207,4,0))</f>
        <v/>
      </c>
      <c r="E113" s="36"/>
      <c r="G113" s="32"/>
      <c r="H113" s="33"/>
      <c r="I113" s="33"/>
      <c r="J113" s="32"/>
      <c r="K113" s="32"/>
      <c r="L113" s="32" t="str">
        <f>IF(K113="","",LARGE(G105:G124,M113))</f>
        <v/>
      </c>
      <c r="M113" s="44">
        <v>9</v>
      </c>
      <c r="N113" s="26"/>
      <c r="O113" s="45" t="str">
        <f>IF(R113&lt;&gt;"",_xlfn.RANK.EQ(R113,R105:R124,0),"")</f>
        <v/>
      </c>
      <c r="P113" s="23" t="str">
        <f>IF(K113="","",VLOOKUP(L113,G105:J124,2,0))</f>
        <v/>
      </c>
      <c r="Q113" s="23" t="str">
        <f>IF(K113="","",VLOOKUP(P113,LISTAS!$F$5:$G$204,2,0))</f>
        <v/>
      </c>
      <c r="R113" s="37" t="str">
        <f>IF(K113="","",VLOOKUP(L113,G105:J124,4,0))</f>
        <v/>
      </c>
      <c r="S113" s="24" t="str">
        <f t="shared" si="63"/>
        <v/>
      </c>
      <c r="T113" s="24" t="str">
        <f t="shared" si="64"/>
        <v/>
      </c>
    </row>
    <row r="114" spans="2:20" s="5" customFormat="1" ht="18.75" customHeight="1" x14ac:dyDescent="0.3">
      <c r="B114" s="21"/>
      <c r="C114" s="21" t="str">
        <f>IF(B114="","",VLOOKUP(B114,LISTAS!$F$5:$I$204,2,0))</f>
        <v/>
      </c>
      <c r="D114" s="21" t="str">
        <f>IF(B114="","",VLOOKUP(B114,LISTAS!$F$5:$I$207,4,0))</f>
        <v/>
      </c>
      <c r="E114" s="36"/>
      <c r="G114" s="32"/>
      <c r="H114" s="33"/>
      <c r="I114" s="33"/>
      <c r="J114" s="32"/>
      <c r="K114" s="32"/>
      <c r="L114" s="32" t="str">
        <f>IF(K114="","",LARGE(G105:G124,M114))</f>
        <v/>
      </c>
      <c r="M114" s="44">
        <v>10</v>
      </c>
      <c r="N114" s="26"/>
      <c r="O114" s="45" t="str">
        <f>IF(R114&lt;&gt;"",_xlfn.RANK.EQ(R114,R105:R124,0),"")</f>
        <v/>
      </c>
      <c r="P114" s="23" t="str">
        <f>IF(K114="","",VLOOKUP(L114,G105:J124,2,0))</f>
        <v/>
      </c>
      <c r="Q114" s="23" t="str">
        <f>IF(K114="","",VLOOKUP(P114,LISTAS!$F$5:$G$204,2,0))</f>
        <v/>
      </c>
      <c r="R114" s="37" t="str">
        <f>IF(K114="","",VLOOKUP(L114,G105:J124,4,0))</f>
        <v/>
      </c>
      <c r="S114" s="24" t="str">
        <f t="shared" si="63"/>
        <v/>
      </c>
      <c r="T114" s="24" t="str">
        <f t="shared" si="64"/>
        <v/>
      </c>
    </row>
    <row r="115" spans="2:20" s="5" customFormat="1" ht="18.75" customHeight="1" x14ac:dyDescent="0.3">
      <c r="B115" s="21"/>
      <c r="C115" s="21" t="str">
        <f>IF(B115="","",VLOOKUP(B115,LISTAS!$F$5:$I$204,2,0))</f>
        <v/>
      </c>
      <c r="D115" s="21" t="str">
        <f>IF(B115="","",VLOOKUP(B115,LISTAS!$F$5:$I$207,4,0))</f>
        <v/>
      </c>
      <c r="E115" s="36"/>
      <c r="G115" s="32"/>
      <c r="H115" s="33"/>
      <c r="I115" s="33"/>
      <c r="J115" s="32"/>
      <c r="K115" s="32"/>
      <c r="L115" s="32" t="str">
        <f>IF(K115="","",LARGE(G105:G124,M115))</f>
        <v/>
      </c>
      <c r="M115" s="44">
        <v>11</v>
      </c>
      <c r="N115" s="26"/>
      <c r="O115" s="45" t="str">
        <f>IF(R115&lt;&gt;"",_xlfn.RANK.EQ(R115,R105:R124,0),"")</f>
        <v/>
      </c>
      <c r="P115" s="23" t="str">
        <f>IF(K115="","",VLOOKUP(L115,G105:J124,2,0))</f>
        <v/>
      </c>
      <c r="Q115" s="23" t="str">
        <f>IF(K115="","",VLOOKUP(P115,LISTAS!$F$5:$G$204,2,0))</f>
        <v/>
      </c>
      <c r="R115" s="37" t="str">
        <f>IF(K115="","",VLOOKUP(L115,G105:J124,4,0))</f>
        <v/>
      </c>
      <c r="S115" s="24" t="str">
        <f t="shared" si="63"/>
        <v/>
      </c>
      <c r="T115" s="24" t="str">
        <f t="shared" si="64"/>
        <v/>
      </c>
    </row>
    <row r="116" spans="2:20" s="5" customFormat="1" ht="18.75" customHeight="1" x14ac:dyDescent="0.3">
      <c r="B116" s="21"/>
      <c r="C116" s="21" t="str">
        <f>IF(B116="","",VLOOKUP(B116,LISTAS!$F$5:$I$204,2,0))</f>
        <v/>
      </c>
      <c r="D116" s="21" t="str">
        <f>IF(B116="","",VLOOKUP(B116,LISTAS!$F$5:$I$207,4,0))</f>
        <v/>
      </c>
      <c r="E116" s="36"/>
      <c r="G116" s="32"/>
      <c r="H116" s="33"/>
      <c r="I116" s="33"/>
      <c r="J116" s="32"/>
      <c r="K116" s="32"/>
      <c r="L116" s="32" t="str">
        <f>IF(K116="","",LARGE(G105:G124,M116))</f>
        <v/>
      </c>
      <c r="M116" s="44">
        <v>12</v>
      </c>
      <c r="N116" s="26"/>
      <c r="O116" s="45" t="str">
        <f>IF(R116&lt;&gt;"",_xlfn.RANK.EQ(R116,R105:R124,0),"")</f>
        <v/>
      </c>
      <c r="P116" s="23" t="str">
        <f>IF(K116="","",VLOOKUP(L116,G105:J124,2,0))</f>
        <v/>
      </c>
      <c r="Q116" s="23" t="str">
        <f>IF(K116="","",VLOOKUP(P116,LISTAS!$F$5:$G$204,2,0))</f>
        <v/>
      </c>
      <c r="R116" s="37" t="str">
        <f>IF(K116="","",VLOOKUP(L116,G105:J124,4,0))</f>
        <v/>
      </c>
      <c r="S116" s="24" t="str">
        <f t="shared" si="63"/>
        <v/>
      </c>
      <c r="T116" s="24" t="str">
        <f t="shared" si="64"/>
        <v/>
      </c>
    </row>
    <row r="117" spans="2:20" s="5" customFormat="1" ht="18.75" customHeight="1" x14ac:dyDescent="0.3">
      <c r="B117" s="21"/>
      <c r="C117" s="21" t="str">
        <f>IF(B117="","",VLOOKUP(B117,LISTAS!$F$5:$I$204,2,0))</f>
        <v/>
      </c>
      <c r="D117" s="21" t="str">
        <f>IF(B117="","",VLOOKUP(B117,LISTAS!$F$5:$I$207,4,0))</f>
        <v/>
      </c>
      <c r="E117" s="36"/>
      <c r="G117" s="32"/>
      <c r="H117" s="33"/>
      <c r="I117" s="33"/>
      <c r="J117" s="32"/>
      <c r="K117" s="32"/>
      <c r="L117" s="32" t="str">
        <f>IF(K117="","",LARGE(G105:G124,M117))</f>
        <v/>
      </c>
      <c r="M117" s="44">
        <v>13</v>
      </c>
      <c r="N117" s="26"/>
      <c r="O117" s="45" t="str">
        <f>IF(R117&lt;&gt;"",_xlfn.RANK.EQ(R117,R105:R124,0),"")</f>
        <v/>
      </c>
      <c r="P117" s="23" t="str">
        <f>IF(K117="","",VLOOKUP(L117,G105:J124,2,0))</f>
        <v/>
      </c>
      <c r="Q117" s="23" t="str">
        <f>IF(K117="","",VLOOKUP(P117,LISTAS!$F$5:$G$204,2,0))</f>
        <v/>
      </c>
      <c r="R117" s="37" t="str">
        <f>IF(K117="","",VLOOKUP(L117,G105:J124,4,0))</f>
        <v/>
      </c>
      <c r="S117" s="24" t="str">
        <f t="shared" si="63"/>
        <v/>
      </c>
      <c r="T117" s="24" t="str">
        <f t="shared" si="64"/>
        <v/>
      </c>
    </row>
    <row r="118" spans="2:20" s="5" customFormat="1" ht="18.75" customHeight="1" x14ac:dyDescent="0.3">
      <c r="B118" s="21"/>
      <c r="C118" s="21" t="str">
        <f>IF(B118="","",VLOOKUP(B118,LISTAS!$F$5:$I$204,2,0))</f>
        <v/>
      </c>
      <c r="D118" s="21" t="str">
        <f>IF(B118="","",VLOOKUP(B118,LISTAS!$F$5:$I$207,4,0))</f>
        <v/>
      </c>
      <c r="E118" s="36"/>
      <c r="G118" s="32"/>
      <c r="H118" s="33"/>
      <c r="I118" s="33"/>
      <c r="J118" s="32"/>
      <c r="K118" s="32"/>
      <c r="L118" s="32" t="str">
        <f>IF(K118="","",LARGE(G105:G124,M118))</f>
        <v/>
      </c>
      <c r="M118" s="44">
        <v>14</v>
      </c>
      <c r="N118" s="26"/>
      <c r="O118" s="45" t="str">
        <f>IF(R118&lt;&gt;"",_xlfn.RANK.EQ(R118,R105:R124,0),"")</f>
        <v/>
      </c>
      <c r="P118" s="23" t="str">
        <f>IF(K118="","",VLOOKUP(L118,G105:J124,2,0))</f>
        <v/>
      </c>
      <c r="Q118" s="23" t="str">
        <f>IF(K118="","",VLOOKUP(P118,LISTAS!$F$5:$G$204,2,0))</f>
        <v/>
      </c>
      <c r="R118" s="37" t="str">
        <f>IF(K118="","",VLOOKUP(L118,G105:J124,4,0))</f>
        <v/>
      </c>
      <c r="S118" s="24" t="str">
        <f t="shared" si="63"/>
        <v/>
      </c>
      <c r="T118" s="24" t="str">
        <f t="shared" si="64"/>
        <v/>
      </c>
    </row>
    <row r="119" spans="2:20" s="5" customFormat="1" ht="18.75" customHeight="1" x14ac:dyDescent="0.3">
      <c r="B119" s="21"/>
      <c r="C119" s="21" t="str">
        <f>IF(B119="","",VLOOKUP(B119,LISTAS!$F$5:$I$204,2,0))</f>
        <v/>
      </c>
      <c r="D119" s="21" t="str">
        <f>IF(B119="","",VLOOKUP(B119,LISTAS!$F$5:$I$207,4,0))</f>
        <v/>
      </c>
      <c r="E119" s="36"/>
      <c r="G119" s="32"/>
      <c r="H119" s="33"/>
      <c r="I119" s="33"/>
      <c r="J119" s="32"/>
      <c r="K119" s="32"/>
      <c r="L119" s="32" t="str">
        <f>IF(K119="","",LARGE(G105:G124,M119))</f>
        <v/>
      </c>
      <c r="M119" s="44">
        <v>15</v>
      </c>
      <c r="N119" s="26"/>
      <c r="O119" s="45" t="str">
        <f>IF(R119&lt;&gt;"",_xlfn.RANK.EQ(R119,R105:R124,0),"")</f>
        <v/>
      </c>
      <c r="P119" s="23" t="str">
        <f>IF(K119="","",VLOOKUP(L119,G105:J124,2,0))</f>
        <v/>
      </c>
      <c r="Q119" s="23" t="str">
        <f>IF(K119="","",VLOOKUP(P119,LISTAS!$F$5:$G$204,2,0))</f>
        <v/>
      </c>
      <c r="R119" s="37" t="str">
        <f>IF(K119="","",VLOOKUP(L119,G105:J124,4,0))</f>
        <v/>
      </c>
      <c r="S119" s="24" t="str">
        <f t="shared" si="63"/>
        <v/>
      </c>
      <c r="T119" s="24" t="str">
        <f t="shared" si="64"/>
        <v/>
      </c>
    </row>
    <row r="120" spans="2:20" s="5" customFormat="1" ht="18.75" customHeight="1" x14ac:dyDescent="0.3">
      <c r="B120" s="21"/>
      <c r="C120" s="21" t="str">
        <f>IF(B120="","",VLOOKUP(B120,LISTAS!$F$5:$I$204,2,0))</f>
        <v/>
      </c>
      <c r="D120" s="21" t="str">
        <f>IF(B120="","",VLOOKUP(B120,LISTAS!$F$5:$I$207,4,0))</f>
        <v/>
      </c>
      <c r="E120" s="36"/>
      <c r="G120" s="32"/>
      <c r="H120" s="33"/>
      <c r="I120" s="33"/>
      <c r="J120" s="32"/>
      <c r="K120" s="32"/>
      <c r="L120" s="32" t="str">
        <f>IF(K120="","",LARGE(G105:G124,M120))</f>
        <v/>
      </c>
      <c r="M120" s="44">
        <v>16</v>
      </c>
      <c r="N120" s="26"/>
      <c r="O120" s="45" t="str">
        <f>IF(R120&lt;&gt;"",_xlfn.RANK.EQ(R120,R105:R124,0),"")</f>
        <v/>
      </c>
      <c r="P120" s="23" t="str">
        <f>IF(K120="","",VLOOKUP(L120,G105:J124,2,0))</f>
        <v/>
      </c>
      <c r="Q120" s="23" t="str">
        <f>IF(K120="","",VLOOKUP(P120,LISTAS!$F$5:$G$204,2,0))</f>
        <v/>
      </c>
      <c r="R120" s="37" t="str">
        <f>IF(K120="","",VLOOKUP(L120,G105:J124,4,0))</f>
        <v/>
      </c>
      <c r="S120" s="24" t="str">
        <f t="shared" si="63"/>
        <v/>
      </c>
      <c r="T120" s="24" t="str">
        <f t="shared" si="64"/>
        <v/>
      </c>
    </row>
    <row r="121" spans="2:20" s="5" customFormat="1" ht="18.75" customHeight="1" x14ac:dyDescent="0.3">
      <c r="B121" s="21"/>
      <c r="C121" s="21" t="str">
        <f>IF(B121="","",VLOOKUP(B121,LISTAS!$F$5:$I$204,2,0))</f>
        <v/>
      </c>
      <c r="D121" s="21" t="str">
        <f>IF(B121="","",VLOOKUP(B121,LISTAS!$F$5:$I$207,4,0))</f>
        <v/>
      </c>
      <c r="E121" s="36"/>
      <c r="G121" s="32" t="str">
        <f t="shared" ref="G121:G122" si="65">IF(E121="","",E121+(ROW(E121)/10000))</f>
        <v/>
      </c>
      <c r="H121" s="33" t="str">
        <f t="shared" ref="H121:H122" si="66">IF($K121="","",IF(B121="","",B121))</f>
        <v/>
      </c>
      <c r="I121" s="33" t="str">
        <f t="shared" ref="I121:I122" si="67">IF($K121="","",IF(C121="","",C121))</f>
        <v/>
      </c>
      <c r="J121" s="32" t="str">
        <f t="shared" ref="J121:J122" si="68">IF($K121="","",E121)</f>
        <v/>
      </c>
      <c r="K121" s="32" t="str">
        <f t="shared" ref="K121:K122" si="69">G121</f>
        <v/>
      </c>
      <c r="L121" s="32" t="str">
        <f>IF(K121="","",LARGE(G105:G124,M121))</f>
        <v/>
      </c>
      <c r="M121" s="44">
        <v>17</v>
      </c>
      <c r="N121" s="26"/>
      <c r="O121" s="45" t="str">
        <f>IF(R121&lt;&gt;"",_xlfn.RANK.EQ(R121,R105:R124,0),"")</f>
        <v/>
      </c>
      <c r="P121" s="23" t="str">
        <f>IF(K121="","",VLOOKUP(L121,G105:J124,2,0))</f>
        <v/>
      </c>
      <c r="Q121" s="23" t="str">
        <f>IF(K121="","",VLOOKUP(P121,LISTAS!$F$5:$G$204,2,0))</f>
        <v/>
      </c>
      <c r="R121" s="37" t="str">
        <f>IF(K121="","",VLOOKUP(L121,G105:J124,4,0))</f>
        <v/>
      </c>
      <c r="S121" s="24" t="str">
        <f t="shared" si="63"/>
        <v/>
      </c>
      <c r="T121" s="24" t="str">
        <f t="shared" si="64"/>
        <v/>
      </c>
    </row>
    <row r="122" spans="2:20" s="5" customFormat="1" ht="18.75" customHeight="1" x14ac:dyDescent="0.3">
      <c r="B122" s="21"/>
      <c r="C122" s="21" t="str">
        <f>IF(B122="","",VLOOKUP(B122,LISTAS!$F$5:$I$204,2,0))</f>
        <v/>
      </c>
      <c r="D122" s="21" t="str">
        <f>IF(B122="","",VLOOKUP(B122,LISTAS!$F$5:$I$207,4,0))</f>
        <v/>
      </c>
      <c r="E122" s="36"/>
      <c r="G122" s="32" t="str">
        <f t="shared" si="65"/>
        <v/>
      </c>
      <c r="H122" s="33" t="str">
        <f t="shared" si="66"/>
        <v/>
      </c>
      <c r="I122" s="33" t="str">
        <f t="shared" si="67"/>
        <v/>
      </c>
      <c r="J122" s="32" t="str">
        <f t="shared" si="68"/>
        <v/>
      </c>
      <c r="K122" s="32" t="str">
        <f t="shared" si="69"/>
        <v/>
      </c>
      <c r="L122" s="32" t="str">
        <f>IF(K122="","",LARGE(G105:G124,M122))</f>
        <v/>
      </c>
      <c r="M122" s="44">
        <v>18</v>
      </c>
      <c r="N122" s="26"/>
      <c r="O122" s="45" t="str">
        <f>IF(R122&lt;&gt;"",_xlfn.RANK.EQ(R122,R105:R124,0),"")</f>
        <v/>
      </c>
      <c r="P122" s="23" t="str">
        <f>IF(K122="","",VLOOKUP(L122,G105:J124,2,0))</f>
        <v/>
      </c>
      <c r="Q122" s="23" t="str">
        <f>IF(K122="","",VLOOKUP(P122,LISTAS!$F$5:$G$204,2,0))</f>
        <v/>
      </c>
      <c r="R122" s="37" t="str">
        <f>IF(K122="","",VLOOKUP(L122,G105:J124,4,0))</f>
        <v/>
      </c>
      <c r="S122" s="24" t="str">
        <f t="shared" si="63"/>
        <v/>
      </c>
      <c r="T122" s="24" t="str">
        <f t="shared" si="64"/>
        <v/>
      </c>
    </row>
    <row r="123" spans="2:20" s="5" customFormat="1" ht="18.75" customHeight="1" x14ac:dyDescent="0.3">
      <c r="B123" s="21"/>
      <c r="C123" s="21" t="str">
        <f>IF(B123="","",VLOOKUP(B123,LISTAS!$F$5:$I$204,2,0))</f>
        <v/>
      </c>
      <c r="D123" s="21" t="str">
        <f>IF(B123="","",VLOOKUP(B123,LISTAS!$F$5:$I$207,4,0))</f>
        <v/>
      </c>
      <c r="E123" s="36"/>
      <c r="G123" s="32"/>
      <c r="H123" s="33"/>
      <c r="I123" s="33"/>
      <c r="J123" s="32"/>
      <c r="K123" s="32"/>
      <c r="L123" s="32" t="str">
        <f>IF(K123="","",LARGE(G105:G124,M123))</f>
        <v/>
      </c>
      <c r="M123" s="44">
        <v>19</v>
      </c>
      <c r="N123" s="26"/>
      <c r="O123" s="45" t="str">
        <f>IF(R123&lt;&gt;"",_xlfn.RANK.EQ(R123,R105:R124,0),"")</f>
        <v/>
      </c>
      <c r="P123" s="23" t="str">
        <f>IF(K123="","",VLOOKUP(L123,G105:J124,2,0))</f>
        <v/>
      </c>
      <c r="Q123" s="23" t="str">
        <f>IF(K123="","",VLOOKUP(P123,LISTAS!$F$5:$G$204,2,0))</f>
        <v/>
      </c>
      <c r="R123" s="37" t="str">
        <f>IF(K123="","",VLOOKUP(L123,G105:J124,4,0))</f>
        <v/>
      </c>
      <c r="S123" s="24" t="str">
        <f t="shared" si="63"/>
        <v/>
      </c>
      <c r="T123" s="24" t="str">
        <f t="shared" si="64"/>
        <v/>
      </c>
    </row>
    <row r="124" spans="2:20" s="5" customFormat="1" ht="18.75" customHeight="1" x14ac:dyDescent="0.3">
      <c r="B124" s="21"/>
      <c r="C124" s="21" t="str">
        <f>IF(B124="","",VLOOKUP(B124,LISTAS!$F$5:$I$204,2,0))</f>
        <v/>
      </c>
      <c r="D124" s="21" t="str">
        <f>IF(B124="","",VLOOKUP(B124,LISTAS!$F$5:$I$207,4,0))</f>
        <v/>
      </c>
      <c r="E124" s="36"/>
      <c r="G124" s="32" t="str">
        <f t="shared" ref="G124" si="70">IF(E124="","",E124+(ROW(E124)/10000))</f>
        <v/>
      </c>
      <c r="H124" s="33" t="str">
        <f t="shared" ref="H124" si="71">IF($K124="","",IF(B124="","",B124))</f>
        <v/>
      </c>
      <c r="I124" s="33" t="str">
        <f t="shared" ref="I124" si="72">IF($K124="","",IF(C124="","",C124))</f>
        <v/>
      </c>
      <c r="J124" s="32" t="str">
        <f t="shared" ref="J124" si="73">IF($K124="","",E124)</f>
        <v/>
      </c>
      <c r="K124" s="32" t="str">
        <f t="shared" ref="K124" si="74">G124</f>
        <v/>
      </c>
      <c r="L124" s="32" t="str">
        <f>IF(K124="","",LARGE(G105:G124,M124))</f>
        <v/>
      </c>
      <c r="M124" s="44">
        <v>20</v>
      </c>
      <c r="N124" s="26"/>
      <c r="O124" s="45" t="str">
        <f>IF(R124&lt;&gt;"",_xlfn.RANK.EQ(R124,R105:R124,0),"")</f>
        <v/>
      </c>
      <c r="P124" s="23" t="str">
        <f>IF(K124="","",VLOOKUP(L124,G105:J124,2,0))</f>
        <v/>
      </c>
      <c r="Q124" s="23" t="str">
        <f>IF(K124="","",VLOOKUP(P124,LISTAS!$F$5:$G$204,2,0))</f>
        <v/>
      </c>
      <c r="R124" s="37" t="str">
        <f>IF(K124="","",VLOOKUP(L124,G105:J124,4,0))</f>
        <v/>
      </c>
      <c r="S124" s="24" t="str">
        <f t="shared" si="63"/>
        <v/>
      </c>
      <c r="T124" s="24" t="str">
        <f t="shared" si="64"/>
        <v/>
      </c>
    </row>
  </sheetData>
  <mergeCells count="17">
    <mergeCell ref="B30:C30"/>
    <mergeCell ref="O30:T30"/>
    <mergeCell ref="B31:T31"/>
    <mergeCell ref="B2:T3"/>
    <mergeCell ref="B7:C7"/>
    <mergeCell ref="O7:T7"/>
    <mergeCell ref="B6:T6"/>
    <mergeCell ref="D5:E5"/>
    <mergeCell ref="B79:T79"/>
    <mergeCell ref="B102:C102"/>
    <mergeCell ref="O102:T102"/>
    <mergeCell ref="B103:T103"/>
    <mergeCell ref="B54:C54"/>
    <mergeCell ref="O54:T54"/>
    <mergeCell ref="B55:T55"/>
    <mergeCell ref="B78:C78"/>
    <mergeCell ref="O78:T78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8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LISTAS!$F$5:$F$204</xm:f>
          </x14:formula1>
          <xm:sqref>B9:B28 B33:B52 B57:B76 B81:B100 B105:B124</xm:sqref>
        </x14:dataValidation>
        <x14:dataValidation type="list" allowBlank="1" showInputMessage="1" showErrorMessage="1" xr:uid="{00000000-0002-0000-0000-000001000000}">
          <x14:formula1>
            <xm:f>LISTAS!$D$5:$D$6</xm:f>
          </x14:formula1>
          <xm:sqref>F7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24"/>
  <sheetViews>
    <sheetView topLeftCell="B1" workbookViewId="0">
      <selection activeCell="E81" sqref="E81:E82"/>
    </sheetView>
  </sheetViews>
  <sheetFormatPr defaultRowHeight="14.25" x14ac:dyDescent="0.25"/>
  <cols>
    <col min="1" max="1" width="1.28515625" style="5" customWidth="1"/>
    <col min="2" max="2" width="36.7109375" style="2" customWidth="1"/>
    <col min="3" max="3" width="30.140625" style="2" bestFit="1" customWidth="1"/>
    <col min="4" max="5" width="16" style="2" customWidth="1"/>
    <col min="6" max="6" width="4.7109375" style="2" bestFit="1" customWidth="1"/>
    <col min="7" max="11" width="9.140625" style="2" hidden="1" customWidth="1"/>
    <col min="12" max="12" width="7.5703125" style="2" hidden="1" customWidth="1"/>
    <col min="13" max="13" width="3.42578125" style="2" hidden="1" customWidth="1"/>
    <col min="14" max="14" width="3.42578125" style="2" customWidth="1"/>
    <col min="15" max="15" width="18.42578125" style="2" bestFit="1" customWidth="1"/>
    <col min="16" max="16" width="36.7109375" style="2" customWidth="1"/>
    <col min="17" max="18" width="16" style="2" customWidth="1"/>
    <col min="19" max="20" width="16" style="31" customWidth="1"/>
    <col min="21" max="16384" width="9.140625" style="2"/>
  </cols>
  <sheetData>
    <row r="1" spans="1:20" s="5" customFormat="1" ht="6" customHeight="1" x14ac:dyDescent="0.25">
      <c r="B1" s="6"/>
      <c r="C1" s="6"/>
      <c r="D1" s="6"/>
      <c r="E1" s="6"/>
      <c r="G1" s="7"/>
      <c r="H1" s="8"/>
      <c r="I1" s="8"/>
      <c r="J1" s="8"/>
      <c r="K1" s="9"/>
      <c r="L1" s="8"/>
      <c r="S1" s="30"/>
      <c r="T1" s="30"/>
    </row>
    <row r="2" spans="1:20" s="1" customFormat="1" ht="60.75" customHeight="1" x14ac:dyDescent="0.25"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</row>
    <row r="3" spans="1:20" s="1" customFormat="1" ht="60.75" customHeight="1" x14ac:dyDescent="0.25"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</row>
    <row r="4" spans="1:20" x14ac:dyDescent="0.25">
      <c r="A4" s="2"/>
      <c r="G4" s="7"/>
      <c r="H4" s="8"/>
      <c r="I4" s="8"/>
      <c r="J4" s="8"/>
      <c r="K4" s="9"/>
      <c r="L4" s="8"/>
    </row>
    <row r="5" spans="1:20" x14ac:dyDescent="0.25">
      <c r="A5" s="2"/>
      <c r="D5" s="62"/>
      <c r="E5" s="63"/>
      <c r="F5" s="10"/>
      <c r="G5" s="7"/>
      <c r="H5" s="8"/>
      <c r="I5" s="8"/>
      <c r="J5" s="8"/>
      <c r="K5" s="9"/>
      <c r="L5" s="8"/>
    </row>
    <row r="6" spans="1:20" ht="32.25" customHeight="1" x14ac:dyDescent="0.25">
      <c r="A6" s="2"/>
      <c r="B6" s="59" t="s">
        <v>25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1"/>
    </row>
    <row r="7" spans="1:20" ht="20.25" customHeight="1" x14ac:dyDescent="0.25">
      <c r="A7" s="2"/>
      <c r="B7" s="54" t="s">
        <v>10</v>
      </c>
      <c r="C7" s="55"/>
      <c r="E7" s="34" t="s">
        <v>11</v>
      </c>
      <c r="F7" s="35" t="s">
        <v>12</v>
      </c>
      <c r="G7" s="11"/>
      <c r="H7" s="12"/>
      <c r="I7" s="12"/>
      <c r="J7" s="12"/>
      <c r="K7" s="13"/>
      <c r="L7" s="12"/>
      <c r="M7" s="14"/>
      <c r="N7" s="43"/>
      <c r="O7" s="56" t="s">
        <v>13</v>
      </c>
      <c r="P7" s="57"/>
      <c r="Q7" s="57"/>
      <c r="R7" s="57"/>
      <c r="S7" s="57"/>
      <c r="T7" s="58"/>
    </row>
    <row r="8" spans="1:20" s="15" customFormat="1" ht="28.5" customHeight="1" x14ac:dyDescent="0.25">
      <c r="B8" s="16" t="s">
        <v>14</v>
      </c>
      <c r="C8" s="16" t="s">
        <v>1</v>
      </c>
      <c r="D8" s="16" t="s">
        <v>15</v>
      </c>
      <c r="E8" s="16" t="s">
        <v>2</v>
      </c>
      <c r="F8" s="17"/>
      <c r="G8" s="18"/>
      <c r="H8" s="19"/>
      <c r="I8" s="19"/>
      <c r="J8" s="19"/>
      <c r="K8" s="20"/>
      <c r="L8" s="19"/>
      <c r="M8" s="18"/>
      <c r="N8" s="18"/>
      <c r="O8" s="27" t="s">
        <v>4</v>
      </c>
      <c r="P8" s="27" t="s">
        <v>14</v>
      </c>
      <c r="Q8" s="27" t="s">
        <v>1</v>
      </c>
      <c r="R8" s="27" t="s">
        <v>2</v>
      </c>
      <c r="S8" s="42" t="s">
        <v>17</v>
      </c>
      <c r="T8" s="42" t="s">
        <v>18</v>
      </c>
    </row>
    <row r="9" spans="1:20" s="5" customFormat="1" ht="18.75" customHeight="1" x14ac:dyDescent="0.25">
      <c r="B9" s="21"/>
      <c r="C9" s="21" t="str">
        <f>IF(B9="","",VLOOKUP(B9,LISTAS!$F$5:$I$204,2,0))</f>
        <v/>
      </c>
      <c r="D9" s="21" t="str">
        <f>IF(B9="","",VLOOKUP(B9,LISTAS!$F$5:$I$207,4,0))</f>
        <v/>
      </c>
      <c r="E9" s="36"/>
      <c r="G9" s="32" t="str">
        <f t="shared" ref="G9:G28" si="0">IF(E9="","",E9+(ROW(E9)/10000))</f>
        <v/>
      </c>
      <c r="H9" s="33" t="str">
        <f t="shared" ref="H9:I15" si="1">IF($K9="","",IF(B9="","",B9))</f>
        <v/>
      </c>
      <c r="I9" s="33" t="str">
        <f t="shared" si="1"/>
        <v/>
      </c>
      <c r="J9" s="32" t="str">
        <f t="shared" ref="J9:J28" si="2">IF($K9="","",E9)</f>
        <v/>
      </c>
      <c r="K9" s="32" t="str">
        <f t="shared" ref="K9:K28" si="3">G9</f>
        <v/>
      </c>
      <c r="L9" s="32" t="str">
        <f>IF(K9="","",LARGE(G9:G28,M9))</f>
        <v/>
      </c>
      <c r="M9" s="44">
        <v>1</v>
      </c>
      <c r="N9" s="22"/>
      <c r="O9" s="45" t="str">
        <f>IF(R9&lt;&gt;"",_xlfn.RANK.EQ(R9,R9:R28,0),"")</f>
        <v/>
      </c>
      <c r="P9" s="23" t="str">
        <f>IF(K9="","",VLOOKUP(L9,G9:J28,2,0))</f>
        <v/>
      </c>
      <c r="Q9" s="23" t="str">
        <f>IF(K9="","",VLOOKUP(P9,LISTAS!$F$5:$G$204,2,0))</f>
        <v/>
      </c>
      <c r="R9" s="37" t="str">
        <f>IF(K9="","",VLOOKUP(L9,G9:J28,4,0))</f>
        <v/>
      </c>
      <c r="S9" s="24" t="str">
        <f>IF($O9="","",IF($O9=1,400,IF($O9=2,340,IF($O9=3,300,IF($O9=4,280,IF($O9=5,270,IF($O9=6,260,IF($O9=7,250,IF($O9=8,240,IF($O9=9,200,IF($O9=10,200,IF($O9=11,200,IF($O9=12,200,IF($O9=13,200,IF($O9=14,200,IF($O9=15,200,IF($O9=16,200,IF($O9&gt;16,"",""))))))))))))))))))</f>
        <v/>
      </c>
      <c r="T9" s="24" t="str">
        <f>IF(O9="","",IF($F$7="NÃO","",IF(O9=1,400,IF(O9=2,340,IF(O9=3,300,IF(O9=4,280,IF(O9=5,270,IF(O9=6,260,IF(O9=7,250,IF(O9=8,240,IF(O9=9,200,IF(O9=10,200,IF(O9=11,200,IF(O9=12,200,IF(O9=13,200,IF(O9=14,200,IF(O9=15,200,IF(O9=16,200,IF(O9&gt;16,"","")))))))))))))))))))</f>
        <v/>
      </c>
    </row>
    <row r="10" spans="1:20" s="5" customFormat="1" ht="18.75" customHeight="1" x14ac:dyDescent="0.25">
      <c r="B10" s="21"/>
      <c r="C10" s="21" t="str">
        <f>IF(B10="","",VLOOKUP(B10,LISTAS!$F$5:$I$204,2,0))</f>
        <v/>
      </c>
      <c r="D10" s="21" t="str">
        <f>IF(B10="","",VLOOKUP(B10,LISTAS!$F$5:$I$207,4,0))</f>
        <v/>
      </c>
      <c r="E10" s="36"/>
      <c r="G10" s="32" t="str">
        <f t="shared" si="0"/>
        <v/>
      </c>
      <c r="H10" s="33" t="str">
        <f t="shared" si="1"/>
        <v/>
      </c>
      <c r="I10" s="33" t="str">
        <f t="shared" si="1"/>
        <v/>
      </c>
      <c r="J10" s="32" t="str">
        <f t="shared" si="2"/>
        <v/>
      </c>
      <c r="K10" s="32" t="str">
        <f t="shared" si="3"/>
        <v/>
      </c>
      <c r="L10" s="32" t="str">
        <f>IF(K10="","",LARGE(G9:G28,M10))</f>
        <v/>
      </c>
      <c r="M10" s="44">
        <v>2</v>
      </c>
      <c r="N10" s="25"/>
      <c r="O10" s="45" t="str">
        <f>IF(R10&lt;&gt;"",_xlfn.RANK.EQ(R10,R9:R28,0),"")</f>
        <v/>
      </c>
      <c r="P10" s="23" t="str">
        <f>IF(K10="","",VLOOKUP(L10,G9:J28,2,0))</f>
        <v/>
      </c>
      <c r="Q10" s="23" t="str">
        <f>IF(K10="","",VLOOKUP(P10,LISTAS!$F$5:$G$204,2,0))</f>
        <v/>
      </c>
      <c r="R10" s="37" t="str">
        <f>IF(K10="","",VLOOKUP(L10,G9:J28,4,0))</f>
        <v/>
      </c>
      <c r="S10" s="24" t="str">
        <f t="shared" ref="S10:S28" si="4">IF($O10="","",IF($O10=1,400,IF($O10=2,340,IF($O10=3,300,IF($O10=4,280,IF($O10=5,270,IF($O10=6,260,IF($O10=7,250,IF($O10=8,240,IF($O10=9,200,IF($O10=10,200,IF($O10=11,200,IF($O10=12,200,IF($O10=13,200,IF($O10=14,200,IF($O10=15,200,IF($O10=16,200,IF($O10&gt;16,"",""))))))))))))))))))</f>
        <v/>
      </c>
      <c r="T10" s="24" t="str">
        <f t="shared" ref="T10:T28" si="5">IF(O10="","",IF($F$7="NÃO","",IF(O10=1,400,IF(O10=2,340,IF(O10=3,300,IF(O10=4,280,IF(O10=5,270,IF(O10=6,260,IF(O10=7,250,IF(O10=8,240,IF(O10=9,200,IF(O10=10,200,IF(O10=11,200,IF(O10=12,200,IF(O10=13,200,IF(O10=14,200,IF(O10=15,200,IF(O10=16,200,IF(O10&gt;16,"","")))))))))))))))))))</f>
        <v/>
      </c>
    </row>
    <row r="11" spans="1:20" s="5" customFormat="1" ht="18.75" customHeight="1" x14ac:dyDescent="0.3">
      <c r="B11" s="21"/>
      <c r="C11" s="21" t="str">
        <f>IF(B11="","",VLOOKUP(B11,LISTAS!$F$5:$I$204,2,0))</f>
        <v/>
      </c>
      <c r="D11" s="21" t="str">
        <f>IF(B11="","",VLOOKUP(B11,LISTAS!$F$5:$I$207,4,0))</f>
        <v/>
      </c>
      <c r="E11" s="36"/>
      <c r="G11" s="32" t="str">
        <f t="shared" si="0"/>
        <v/>
      </c>
      <c r="H11" s="33" t="str">
        <f t="shared" si="1"/>
        <v/>
      </c>
      <c r="I11" s="33" t="str">
        <f t="shared" si="1"/>
        <v/>
      </c>
      <c r="J11" s="32" t="str">
        <f t="shared" si="2"/>
        <v/>
      </c>
      <c r="K11" s="32" t="str">
        <f t="shared" si="3"/>
        <v/>
      </c>
      <c r="L11" s="32" t="str">
        <f>IF(K11="","",LARGE(G9:G28,M11))</f>
        <v/>
      </c>
      <c r="M11" s="44">
        <v>3</v>
      </c>
      <c r="N11" s="26"/>
      <c r="O11" s="45" t="str">
        <f>IF(R11&lt;&gt;"",_xlfn.RANK.EQ(R11,R9:R28,0),"")</f>
        <v/>
      </c>
      <c r="P11" s="23" t="str">
        <f>IF(K11="","",VLOOKUP(L11,G9:J28,2,0))</f>
        <v/>
      </c>
      <c r="Q11" s="23" t="str">
        <f>IF(K11="","",VLOOKUP(P11,LISTAS!$F$5:$G$204,2,0))</f>
        <v/>
      </c>
      <c r="R11" s="37" t="str">
        <f>IF(K11="","",VLOOKUP(L11,G9:J28,4,0))</f>
        <v/>
      </c>
      <c r="S11" s="24" t="str">
        <f t="shared" si="4"/>
        <v/>
      </c>
      <c r="T11" s="24" t="str">
        <f t="shared" si="5"/>
        <v/>
      </c>
    </row>
    <row r="12" spans="1:20" s="5" customFormat="1" ht="18.75" customHeight="1" x14ac:dyDescent="0.3">
      <c r="B12" s="21"/>
      <c r="C12" s="21" t="str">
        <f>IF(B12="","",VLOOKUP(B12,LISTAS!$F$5:$I$204,2,0))</f>
        <v/>
      </c>
      <c r="D12" s="21" t="str">
        <f>IF(B12="","",VLOOKUP(B12,LISTAS!$F$5:$I$207,4,0))</f>
        <v/>
      </c>
      <c r="E12" s="36"/>
      <c r="G12" s="32" t="str">
        <f t="shared" si="0"/>
        <v/>
      </c>
      <c r="H12" s="33" t="str">
        <f t="shared" si="1"/>
        <v/>
      </c>
      <c r="I12" s="33" t="str">
        <f t="shared" si="1"/>
        <v/>
      </c>
      <c r="J12" s="32" t="str">
        <f t="shared" si="2"/>
        <v/>
      </c>
      <c r="K12" s="32" t="str">
        <f t="shared" si="3"/>
        <v/>
      </c>
      <c r="L12" s="32" t="str">
        <f>IF(K12="","",LARGE(G9:G28,M12))</f>
        <v/>
      </c>
      <c r="M12" s="44">
        <v>4</v>
      </c>
      <c r="N12" s="26"/>
      <c r="O12" s="45" t="str">
        <f>IF(R12&lt;&gt;"",_xlfn.RANK.EQ(R12,R9:R28,0),"")</f>
        <v/>
      </c>
      <c r="P12" s="23" t="str">
        <f>IF(K12="","",VLOOKUP(L12,G9:J28,2,0))</f>
        <v/>
      </c>
      <c r="Q12" s="23" t="str">
        <f>IF(K12="","",VLOOKUP(P12,LISTAS!$F$5:$G$204,2,0))</f>
        <v/>
      </c>
      <c r="R12" s="37" t="str">
        <f>IF(K12="","",VLOOKUP(L12,G9:J28,4,0))</f>
        <v/>
      </c>
      <c r="S12" s="24" t="str">
        <f t="shared" si="4"/>
        <v/>
      </c>
      <c r="T12" s="24" t="str">
        <f t="shared" si="5"/>
        <v/>
      </c>
    </row>
    <row r="13" spans="1:20" s="5" customFormat="1" ht="18.75" customHeight="1" x14ac:dyDescent="0.3">
      <c r="B13" s="21"/>
      <c r="C13" s="21" t="str">
        <f>IF(B13="","",VLOOKUP(B13,LISTAS!$F$5:$I$204,2,0))</f>
        <v/>
      </c>
      <c r="D13" s="21" t="str">
        <f>IF(B13="","",VLOOKUP(B13,LISTAS!$F$5:$I$207,4,0))</f>
        <v/>
      </c>
      <c r="E13" s="36"/>
      <c r="G13" s="32" t="str">
        <f t="shared" si="0"/>
        <v/>
      </c>
      <c r="H13" s="33" t="str">
        <f t="shared" si="1"/>
        <v/>
      </c>
      <c r="I13" s="33" t="str">
        <f t="shared" si="1"/>
        <v/>
      </c>
      <c r="J13" s="32" t="str">
        <f t="shared" si="2"/>
        <v/>
      </c>
      <c r="K13" s="32" t="str">
        <f t="shared" si="3"/>
        <v/>
      </c>
      <c r="L13" s="32" t="str">
        <f>IF(K13="","",LARGE(G9:G28,M13))</f>
        <v/>
      </c>
      <c r="M13" s="44">
        <v>5</v>
      </c>
      <c r="N13" s="26"/>
      <c r="O13" s="45" t="str">
        <f>IF(R13&lt;&gt;"",_xlfn.RANK.EQ(R13,R9:R28,0),"")</f>
        <v/>
      </c>
      <c r="P13" s="23" t="str">
        <f>IF(K13="","",VLOOKUP(L13,G9:J28,2,0))</f>
        <v/>
      </c>
      <c r="Q13" s="23" t="str">
        <f>IF(K13="","",VLOOKUP(P13,LISTAS!$F$5:$G$204,2,0))</f>
        <v/>
      </c>
      <c r="R13" s="37" t="str">
        <f>IF(K13="","",VLOOKUP(L13,G9:J28,4,0))</f>
        <v/>
      </c>
      <c r="S13" s="24" t="str">
        <f t="shared" si="4"/>
        <v/>
      </c>
      <c r="T13" s="24" t="str">
        <f t="shared" si="5"/>
        <v/>
      </c>
    </row>
    <row r="14" spans="1:20" s="5" customFormat="1" ht="18.75" customHeight="1" x14ac:dyDescent="0.3">
      <c r="B14" s="21"/>
      <c r="C14" s="21" t="str">
        <f>IF(B14="","",VLOOKUP(B14,LISTAS!$F$5:$I$204,2,0))</f>
        <v/>
      </c>
      <c r="D14" s="21" t="str">
        <f>IF(B14="","",VLOOKUP(B14,LISTAS!$F$5:$I$207,4,0))</f>
        <v/>
      </c>
      <c r="E14" s="36"/>
      <c r="G14" s="32" t="str">
        <f t="shared" si="0"/>
        <v/>
      </c>
      <c r="H14" s="33" t="str">
        <f t="shared" si="1"/>
        <v/>
      </c>
      <c r="I14" s="33" t="str">
        <f t="shared" si="1"/>
        <v/>
      </c>
      <c r="J14" s="32" t="str">
        <f t="shared" si="2"/>
        <v/>
      </c>
      <c r="K14" s="32" t="str">
        <f t="shared" si="3"/>
        <v/>
      </c>
      <c r="L14" s="32" t="str">
        <f>IF(K14="","",LARGE(G9:G28,M14))</f>
        <v/>
      </c>
      <c r="M14" s="44">
        <v>6</v>
      </c>
      <c r="N14" s="26"/>
      <c r="O14" s="45" t="str">
        <f>IF(R14&lt;&gt;"",_xlfn.RANK.EQ(R14,R9:R28,0),"")</f>
        <v/>
      </c>
      <c r="P14" s="23" t="str">
        <f>IF(K14="","",VLOOKUP(L14,G9:J28,2,0))</f>
        <v/>
      </c>
      <c r="Q14" s="23" t="str">
        <f>IF(K14="","",VLOOKUP(P14,LISTAS!$F$5:$G$204,2,0))</f>
        <v/>
      </c>
      <c r="R14" s="37" t="str">
        <f>IF(K14="","",VLOOKUP(L14,G9:J28,4,0))</f>
        <v/>
      </c>
      <c r="S14" s="24" t="str">
        <f t="shared" si="4"/>
        <v/>
      </c>
      <c r="T14" s="24" t="str">
        <f t="shared" si="5"/>
        <v/>
      </c>
    </row>
    <row r="15" spans="1:20" s="5" customFormat="1" ht="18.75" customHeight="1" x14ac:dyDescent="0.3">
      <c r="B15" s="21"/>
      <c r="C15" s="21" t="str">
        <f>IF(B15="","",VLOOKUP(B15,LISTAS!$F$5:$I$204,2,0))</f>
        <v/>
      </c>
      <c r="D15" s="21" t="str">
        <f>IF(B15="","",VLOOKUP(B15,LISTAS!$F$5:$I$207,4,0))</f>
        <v/>
      </c>
      <c r="E15" s="36"/>
      <c r="G15" s="32" t="str">
        <f t="shared" si="0"/>
        <v/>
      </c>
      <c r="H15" s="33" t="str">
        <f t="shared" si="1"/>
        <v/>
      </c>
      <c r="I15" s="33" t="str">
        <f t="shared" si="1"/>
        <v/>
      </c>
      <c r="J15" s="32" t="str">
        <f t="shared" si="2"/>
        <v/>
      </c>
      <c r="K15" s="32" t="str">
        <f t="shared" si="3"/>
        <v/>
      </c>
      <c r="L15" s="32" t="str">
        <f>IF(K15="","",LARGE(G9:G28,M15))</f>
        <v/>
      </c>
      <c r="M15" s="44">
        <v>7</v>
      </c>
      <c r="N15" s="26"/>
      <c r="O15" s="45" t="str">
        <f>IF(R15&lt;&gt;"",_xlfn.RANK.EQ(R15,R9:R28,0),"")</f>
        <v/>
      </c>
      <c r="P15" s="23" t="str">
        <f>IF(K15="","",VLOOKUP(L15,G9:J28,2,0))</f>
        <v/>
      </c>
      <c r="Q15" s="23" t="str">
        <f>IF(K15="","",VLOOKUP(P15,LISTAS!$F$5:$G$204,2,0))</f>
        <v/>
      </c>
      <c r="R15" s="37" t="str">
        <f>IF(K15="","",VLOOKUP(L15,G9:J28,4,0))</f>
        <v/>
      </c>
      <c r="S15" s="24" t="str">
        <f t="shared" si="4"/>
        <v/>
      </c>
      <c r="T15" s="24" t="str">
        <f t="shared" si="5"/>
        <v/>
      </c>
    </row>
    <row r="16" spans="1:20" s="5" customFormat="1" ht="18.75" customHeight="1" x14ac:dyDescent="0.3">
      <c r="B16" s="21"/>
      <c r="C16" s="21" t="str">
        <f>IF(B16="","",VLOOKUP(B16,LISTAS!$F$5:$I$204,2,0))</f>
        <v/>
      </c>
      <c r="D16" s="21" t="str">
        <f>IF(B16="","",VLOOKUP(B16,LISTAS!$F$5:$I$207,4,0))</f>
        <v/>
      </c>
      <c r="E16" s="36"/>
      <c r="G16" s="32"/>
      <c r="H16" s="33"/>
      <c r="I16" s="33"/>
      <c r="J16" s="32"/>
      <c r="K16" s="32"/>
      <c r="L16" s="32" t="str">
        <f>IF(K16="","",LARGE(G9:G28,M16))</f>
        <v/>
      </c>
      <c r="M16" s="44">
        <v>8</v>
      </c>
      <c r="N16" s="26"/>
      <c r="O16" s="45" t="str">
        <f>IF(R16&lt;&gt;"",_xlfn.RANK.EQ(R16,R9:R28,0),"")</f>
        <v/>
      </c>
      <c r="P16" s="23" t="str">
        <f>IF(K16="","",VLOOKUP(L16,G9:J28,2,0))</f>
        <v/>
      </c>
      <c r="Q16" s="23" t="str">
        <f>IF(K16="","",VLOOKUP(P16,LISTAS!$F$5:$G$204,2,0))</f>
        <v/>
      </c>
      <c r="R16" s="37" t="str">
        <f>IF(K16="","",VLOOKUP(L16,G9:J28,4,0))</f>
        <v/>
      </c>
      <c r="S16" s="24" t="str">
        <f t="shared" si="4"/>
        <v/>
      </c>
      <c r="T16" s="24" t="str">
        <f t="shared" si="5"/>
        <v/>
      </c>
    </row>
    <row r="17" spans="1:20" s="5" customFormat="1" ht="18.75" customHeight="1" x14ac:dyDescent="0.3">
      <c r="B17" s="21"/>
      <c r="C17" s="21" t="str">
        <f>IF(B17="","",VLOOKUP(B17,LISTAS!$F$5:$I$204,2,0))</f>
        <v/>
      </c>
      <c r="D17" s="21" t="str">
        <f>IF(B17="","",VLOOKUP(B17,LISTAS!$F$5:$I$207,4,0))</f>
        <v/>
      </c>
      <c r="E17" s="36"/>
      <c r="G17" s="32"/>
      <c r="H17" s="33"/>
      <c r="I17" s="33"/>
      <c r="J17" s="32"/>
      <c r="K17" s="32"/>
      <c r="L17" s="32" t="str">
        <f>IF(K17="","",LARGE(G9:G28,M17))</f>
        <v/>
      </c>
      <c r="M17" s="44">
        <v>9</v>
      </c>
      <c r="N17" s="26"/>
      <c r="O17" s="45" t="str">
        <f>IF(R17&lt;&gt;"",_xlfn.RANK.EQ(R17,R9:R28,0),"")</f>
        <v/>
      </c>
      <c r="P17" s="23" t="str">
        <f>IF(K17="","",VLOOKUP(L17,G9:J28,2,0))</f>
        <v/>
      </c>
      <c r="Q17" s="23" t="str">
        <f>IF(K17="","",VLOOKUP(P17,LISTAS!$F$5:$G$204,2,0))</f>
        <v/>
      </c>
      <c r="R17" s="37" t="str">
        <f>IF(K17="","",VLOOKUP(L17,G9:J28,4,0))</f>
        <v/>
      </c>
      <c r="S17" s="24" t="str">
        <f t="shared" si="4"/>
        <v/>
      </c>
      <c r="T17" s="24" t="str">
        <f t="shared" si="5"/>
        <v/>
      </c>
    </row>
    <row r="18" spans="1:20" s="5" customFormat="1" ht="18.75" customHeight="1" x14ac:dyDescent="0.3">
      <c r="B18" s="21"/>
      <c r="C18" s="21" t="str">
        <f>IF(B18="","",VLOOKUP(B18,LISTAS!$F$5:$I$204,2,0))</f>
        <v/>
      </c>
      <c r="D18" s="21" t="str">
        <f>IF(B18="","",VLOOKUP(B18,LISTAS!$F$5:$I$207,4,0))</f>
        <v/>
      </c>
      <c r="E18" s="36"/>
      <c r="G18" s="32"/>
      <c r="H18" s="33"/>
      <c r="I18" s="33"/>
      <c r="J18" s="32"/>
      <c r="K18" s="32"/>
      <c r="L18" s="32" t="str">
        <f>IF(K18="","",LARGE(G9:G28,M18))</f>
        <v/>
      </c>
      <c r="M18" s="44">
        <v>10</v>
      </c>
      <c r="N18" s="26"/>
      <c r="O18" s="45" t="str">
        <f>IF(R18&lt;&gt;"",_xlfn.RANK.EQ(R18,R9:R28,0),"")</f>
        <v/>
      </c>
      <c r="P18" s="23" t="str">
        <f>IF(K18="","",VLOOKUP(L18,G9:J28,2,0))</f>
        <v/>
      </c>
      <c r="Q18" s="23" t="str">
        <f>IF(K18="","",VLOOKUP(P18,LISTAS!$F$5:$G$204,2,0))</f>
        <v/>
      </c>
      <c r="R18" s="37" t="str">
        <f>IF(K18="","",VLOOKUP(L18,G9:J28,4,0))</f>
        <v/>
      </c>
      <c r="S18" s="24" t="str">
        <f t="shared" si="4"/>
        <v/>
      </c>
      <c r="T18" s="24" t="str">
        <f t="shared" si="5"/>
        <v/>
      </c>
    </row>
    <row r="19" spans="1:20" s="5" customFormat="1" ht="18.75" customHeight="1" x14ac:dyDescent="0.3">
      <c r="B19" s="21"/>
      <c r="C19" s="21" t="str">
        <f>IF(B19="","",VLOOKUP(B19,LISTAS!$F$5:$I$204,2,0))</f>
        <v/>
      </c>
      <c r="D19" s="21" t="str">
        <f>IF(B19="","",VLOOKUP(B19,LISTAS!$F$5:$I$207,4,0))</f>
        <v/>
      </c>
      <c r="E19" s="36"/>
      <c r="G19" s="32"/>
      <c r="H19" s="33"/>
      <c r="I19" s="33"/>
      <c r="J19" s="32"/>
      <c r="K19" s="32"/>
      <c r="L19" s="32" t="str">
        <f>IF(K19="","",LARGE(G9:G28,M19))</f>
        <v/>
      </c>
      <c r="M19" s="44">
        <v>11</v>
      </c>
      <c r="N19" s="26"/>
      <c r="O19" s="45" t="str">
        <f>IF(R19&lt;&gt;"",_xlfn.RANK.EQ(R19,R9:R28,0),"")</f>
        <v/>
      </c>
      <c r="P19" s="23" t="str">
        <f>IF(K19="","",VLOOKUP(L19,G9:J28,2,0))</f>
        <v/>
      </c>
      <c r="Q19" s="23" t="str">
        <f>IF(K19="","",VLOOKUP(P19,LISTAS!$F$5:$G$204,2,0))</f>
        <v/>
      </c>
      <c r="R19" s="37" t="str">
        <f>IF(K19="","",VLOOKUP(L19,G9:J28,4,0))</f>
        <v/>
      </c>
      <c r="S19" s="24" t="str">
        <f t="shared" si="4"/>
        <v/>
      </c>
      <c r="T19" s="24" t="str">
        <f t="shared" si="5"/>
        <v/>
      </c>
    </row>
    <row r="20" spans="1:20" s="5" customFormat="1" ht="18.75" customHeight="1" x14ac:dyDescent="0.3">
      <c r="B20" s="21"/>
      <c r="C20" s="21" t="str">
        <f>IF(B20="","",VLOOKUP(B20,LISTAS!$F$5:$I$204,2,0))</f>
        <v/>
      </c>
      <c r="D20" s="21" t="str">
        <f>IF(B20="","",VLOOKUP(B20,LISTAS!$F$5:$I$207,4,0))</f>
        <v/>
      </c>
      <c r="E20" s="36"/>
      <c r="G20" s="32"/>
      <c r="H20" s="33"/>
      <c r="I20" s="33"/>
      <c r="J20" s="32"/>
      <c r="K20" s="32"/>
      <c r="L20" s="32" t="str">
        <f>IF(K20="","",LARGE(G9:G28,M20))</f>
        <v/>
      </c>
      <c r="M20" s="44">
        <v>12</v>
      </c>
      <c r="N20" s="26"/>
      <c r="O20" s="45" t="str">
        <f>IF(R20&lt;&gt;"",_xlfn.RANK.EQ(R20,R9:R28,0),"")</f>
        <v/>
      </c>
      <c r="P20" s="23" t="str">
        <f>IF(K20="","",VLOOKUP(L20,G9:J28,2,0))</f>
        <v/>
      </c>
      <c r="Q20" s="23" t="str">
        <f>IF(K20="","",VLOOKUP(P20,LISTAS!$F$5:$G$204,2,0))</f>
        <v/>
      </c>
      <c r="R20" s="37" t="str">
        <f>IF(K20="","",VLOOKUP(L20,G9:J28,4,0))</f>
        <v/>
      </c>
      <c r="S20" s="24" t="str">
        <f t="shared" si="4"/>
        <v/>
      </c>
      <c r="T20" s="24" t="str">
        <f t="shared" si="5"/>
        <v/>
      </c>
    </row>
    <row r="21" spans="1:20" s="5" customFormat="1" ht="18.75" customHeight="1" x14ac:dyDescent="0.3">
      <c r="B21" s="21"/>
      <c r="C21" s="21" t="str">
        <f>IF(B21="","",VLOOKUP(B21,LISTAS!$F$5:$I$204,2,0))</f>
        <v/>
      </c>
      <c r="D21" s="21" t="str">
        <f>IF(B21="","",VLOOKUP(B21,LISTAS!$F$5:$I$207,4,0))</f>
        <v/>
      </c>
      <c r="E21" s="36"/>
      <c r="G21" s="32"/>
      <c r="H21" s="33"/>
      <c r="I21" s="33"/>
      <c r="J21" s="32"/>
      <c r="K21" s="32"/>
      <c r="L21" s="32" t="str">
        <f>IF(K21="","",LARGE(G9:G28,M21))</f>
        <v/>
      </c>
      <c r="M21" s="44">
        <v>13</v>
      </c>
      <c r="N21" s="26"/>
      <c r="O21" s="45" t="str">
        <f>IF(R21&lt;&gt;"",_xlfn.RANK.EQ(R21,R9:R28,0),"")</f>
        <v/>
      </c>
      <c r="P21" s="23" t="str">
        <f>IF(K21="","",VLOOKUP(L21,G9:J28,2,0))</f>
        <v/>
      </c>
      <c r="Q21" s="23" t="str">
        <f>IF(K21="","",VLOOKUP(P21,LISTAS!$F$5:$G$204,2,0))</f>
        <v/>
      </c>
      <c r="R21" s="37" t="str">
        <f>IF(K21="","",VLOOKUP(L21,G9:J28,4,0))</f>
        <v/>
      </c>
      <c r="S21" s="24" t="str">
        <f t="shared" si="4"/>
        <v/>
      </c>
      <c r="T21" s="24" t="str">
        <f t="shared" si="5"/>
        <v/>
      </c>
    </row>
    <row r="22" spans="1:20" s="5" customFormat="1" ht="18.75" customHeight="1" x14ac:dyDescent="0.3">
      <c r="B22" s="21"/>
      <c r="C22" s="21" t="str">
        <f>IF(B22="","",VLOOKUP(B22,LISTAS!$F$5:$I$204,2,0))</f>
        <v/>
      </c>
      <c r="D22" s="21" t="str">
        <f>IF(B22="","",VLOOKUP(B22,LISTAS!$F$5:$I$207,4,0))</f>
        <v/>
      </c>
      <c r="E22" s="36"/>
      <c r="G22" s="32"/>
      <c r="H22" s="33"/>
      <c r="I22" s="33"/>
      <c r="J22" s="32"/>
      <c r="K22" s="32"/>
      <c r="L22" s="32" t="str">
        <f>IF(K22="","",LARGE(G9:G28,M22))</f>
        <v/>
      </c>
      <c r="M22" s="44">
        <v>14</v>
      </c>
      <c r="N22" s="26"/>
      <c r="O22" s="45" t="str">
        <f>IF(R22&lt;&gt;"",_xlfn.RANK.EQ(R22,R9:R28,0),"")</f>
        <v/>
      </c>
      <c r="P22" s="23" t="str">
        <f>IF(K22="","",VLOOKUP(L22,G9:J28,2,0))</f>
        <v/>
      </c>
      <c r="Q22" s="23" t="str">
        <f>IF(K22="","",VLOOKUP(P22,LISTAS!$F$5:$G$204,2,0))</f>
        <v/>
      </c>
      <c r="R22" s="37" t="str">
        <f>IF(K22="","",VLOOKUP(L22,G9:J28,4,0))</f>
        <v/>
      </c>
      <c r="S22" s="24" t="str">
        <f t="shared" si="4"/>
        <v/>
      </c>
      <c r="T22" s="24" t="str">
        <f t="shared" si="5"/>
        <v/>
      </c>
    </row>
    <row r="23" spans="1:20" s="5" customFormat="1" ht="18.75" customHeight="1" x14ac:dyDescent="0.3">
      <c r="B23" s="21"/>
      <c r="C23" s="21" t="str">
        <f>IF(B23="","",VLOOKUP(B23,LISTAS!$F$5:$I$204,2,0))</f>
        <v/>
      </c>
      <c r="D23" s="21" t="str">
        <f>IF(B23="","",VLOOKUP(B23,LISTAS!$F$5:$I$207,4,0))</f>
        <v/>
      </c>
      <c r="E23" s="36"/>
      <c r="G23" s="32"/>
      <c r="H23" s="33"/>
      <c r="I23" s="33"/>
      <c r="J23" s="32"/>
      <c r="K23" s="32"/>
      <c r="L23" s="32" t="str">
        <f>IF(K23="","",LARGE(G9:G28,M23))</f>
        <v/>
      </c>
      <c r="M23" s="44">
        <v>15</v>
      </c>
      <c r="N23" s="26"/>
      <c r="O23" s="45" t="str">
        <f>IF(R23&lt;&gt;"",_xlfn.RANK.EQ(R23,R9:R28,0),"")</f>
        <v/>
      </c>
      <c r="P23" s="23" t="str">
        <f>IF(K23="","",VLOOKUP(L23,G9:J28,2,0))</f>
        <v/>
      </c>
      <c r="Q23" s="23" t="str">
        <f>IF(K23="","",VLOOKUP(P23,LISTAS!$F$5:$G$204,2,0))</f>
        <v/>
      </c>
      <c r="R23" s="37" t="str">
        <f>IF(K23="","",VLOOKUP(L23,G9:J28,4,0))</f>
        <v/>
      </c>
      <c r="S23" s="24" t="str">
        <f t="shared" si="4"/>
        <v/>
      </c>
      <c r="T23" s="24" t="str">
        <f t="shared" si="5"/>
        <v/>
      </c>
    </row>
    <row r="24" spans="1:20" s="5" customFormat="1" ht="18.75" customHeight="1" x14ac:dyDescent="0.3">
      <c r="B24" s="21"/>
      <c r="C24" s="21" t="str">
        <f>IF(B24="","",VLOOKUP(B24,LISTAS!$F$5:$I$204,2,0))</f>
        <v/>
      </c>
      <c r="D24" s="21" t="str">
        <f>IF(B24="","",VLOOKUP(B24,LISTAS!$F$5:$I$207,4,0))</f>
        <v/>
      </c>
      <c r="E24" s="36"/>
      <c r="G24" s="32"/>
      <c r="H24" s="33"/>
      <c r="I24" s="33"/>
      <c r="J24" s="32"/>
      <c r="K24" s="32"/>
      <c r="L24" s="32" t="str">
        <f>IF(K24="","",LARGE(G9:G28,M24))</f>
        <v/>
      </c>
      <c r="M24" s="44">
        <v>16</v>
      </c>
      <c r="N24" s="26"/>
      <c r="O24" s="45" t="str">
        <f>IF(R24&lt;&gt;"",_xlfn.RANK.EQ(R24,R9:R28,0),"")</f>
        <v/>
      </c>
      <c r="P24" s="23" t="str">
        <f>IF(K24="","",VLOOKUP(L24,G9:J28,2,0))</f>
        <v/>
      </c>
      <c r="Q24" s="23" t="str">
        <f>IF(K24="","",VLOOKUP(P24,LISTAS!$F$5:$G$204,2,0))</f>
        <v/>
      </c>
      <c r="R24" s="37" t="str">
        <f>IF(K24="","",VLOOKUP(L24,G9:J28,4,0))</f>
        <v/>
      </c>
      <c r="S24" s="24" t="str">
        <f t="shared" si="4"/>
        <v/>
      </c>
      <c r="T24" s="24" t="str">
        <f t="shared" si="5"/>
        <v/>
      </c>
    </row>
    <row r="25" spans="1:20" s="5" customFormat="1" ht="18.75" customHeight="1" x14ac:dyDescent="0.3">
      <c r="B25" s="21"/>
      <c r="C25" s="21" t="str">
        <f>IF(B25="","",VLOOKUP(B25,LISTAS!$F$5:$I$204,2,0))</f>
        <v/>
      </c>
      <c r="D25" s="21" t="str">
        <f>IF(B25="","",VLOOKUP(B25,LISTAS!$F$5:$I$207,4,0))</f>
        <v/>
      </c>
      <c r="E25" s="36"/>
      <c r="G25" s="32" t="str">
        <f t="shared" si="0"/>
        <v/>
      </c>
      <c r="H25" s="33" t="str">
        <f t="shared" ref="H25:I28" si="6">IF($K25="","",IF(B25="","",B25))</f>
        <v/>
      </c>
      <c r="I25" s="33" t="str">
        <f t="shared" si="6"/>
        <v/>
      </c>
      <c r="J25" s="32" t="str">
        <f t="shared" si="2"/>
        <v/>
      </c>
      <c r="K25" s="32" t="str">
        <f t="shared" si="3"/>
        <v/>
      </c>
      <c r="L25" s="32" t="str">
        <f>IF(K25="","",LARGE(G9:G28,M25))</f>
        <v/>
      </c>
      <c r="M25" s="44">
        <v>17</v>
      </c>
      <c r="N25" s="26"/>
      <c r="O25" s="45" t="str">
        <f>IF(R25&lt;&gt;"",_xlfn.RANK.EQ(R25,R9:R28,0),"")</f>
        <v/>
      </c>
      <c r="P25" s="23" t="str">
        <f>IF(K25="","",VLOOKUP(L25,G9:J28,2,0))</f>
        <v/>
      </c>
      <c r="Q25" s="23" t="str">
        <f>IF(K25="","",VLOOKUP(P25,LISTAS!$F$5:$G$204,2,0))</f>
        <v/>
      </c>
      <c r="R25" s="37" t="str">
        <f>IF(K25="","",VLOOKUP(L25,G9:J28,4,0))</f>
        <v/>
      </c>
      <c r="S25" s="24" t="str">
        <f t="shared" si="4"/>
        <v/>
      </c>
      <c r="T25" s="24" t="str">
        <f t="shared" si="5"/>
        <v/>
      </c>
    </row>
    <row r="26" spans="1:20" s="5" customFormat="1" ht="18.75" customHeight="1" x14ac:dyDescent="0.3">
      <c r="B26" s="21"/>
      <c r="C26" s="21" t="str">
        <f>IF(B26="","",VLOOKUP(B26,LISTAS!$F$5:$I$204,2,0))</f>
        <v/>
      </c>
      <c r="D26" s="21" t="str">
        <f>IF(B26="","",VLOOKUP(B26,LISTAS!$F$5:$I$207,4,0))</f>
        <v/>
      </c>
      <c r="E26" s="36"/>
      <c r="G26" s="32" t="str">
        <f t="shared" si="0"/>
        <v/>
      </c>
      <c r="H26" s="33" t="str">
        <f t="shared" si="6"/>
        <v/>
      </c>
      <c r="I26" s="33" t="str">
        <f t="shared" si="6"/>
        <v/>
      </c>
      <c r="J26" s="32" t="str">
        <f t="shared" si="2"/>
        <v/>
      </c>
      <c r="K26" s="32" t="str">
        <f t="shared" si="3"/>
        <v/>
      </c>
      <c r="L26" s="32" t="str">
        <f>IF(K26="","",LARGE(G9:G28,M26))</f>
        <v/>
      </c>
      <c r="M26" s="44">
        <v>18</v>
      </c>
      <c r="N26" s="26"/>
      <c r="O26" s="45" t="str">
        <f>IF(R26&lt;&gt;"",_xlfn.RANK.EQ(R26,R9:R28,0),"")</f>
        <v/>
      </c>
      <c r="P26" s="23" t="str">
        <f>IF(K26="","",VLOOKUP(L26,G9:J28,2,0))</f>
        <v/>
      </c>
      <c r="Q26" s="23" t="str">
        <f>IF(K26="","",VLOOKUP(P26,LISTAS!$F$5:$G$204,2,0))</f>
        <v/>
      </c>
      <c r="R26" s="37" t="str">
        <f>IF(K26="","",VLOOKUP(L26,G9:J28,4,0))</f>
        <v/>
      </c>
      <c r="S26" s="24" t="str">
        <f t="shared" si="4"/>
        <v/>
      </c>
      <c r="T26" s="24" t="str">
        <f t="shared" si="5"/>
        <v/>
      </c>
    </row>
    <row r="27" spans="1:20" s="5" customFormat="1" ht="18.75" customHeight="1" x14ac:dyDescent="0.3">
      <c r="B27" s="21"/>
      <c r="C27" s="21" t="str">
        <f>IF(B27="","",VLOOKUP(B27,LISTAS!$F$5:$I$204,2,0))</f>
        <v/>
      </c>
      <c r="D27" s="21" t="str">
        <f>IF(B27="","",VLOOKUP(B27,LISTAS!$F$5:$I$207,4,0))</f>
        <v/>
      </c>
      <c r="E27" s="36"/>
      <c r="G27" s="32"/>
      <c r="H27" s="33"/>
      <c r="I27" s="33"/>
      <c r="J27" s="32"/>
      <c r="K27" s="32"/>
      <c r="L27" s="32" t="str">
        <f>IF(K27="","",LARGE(G9:G28,M27))</f>
        <v/>
      </c>
      <c r="M27" s="44">
        <v>19</v>
      </c>
      <c r="N27" s="26"/>
      <c r="O27" s="45" t="str">
        <f>IF(R27&lt;&gt;"",_xlfn.RANK.EQ(R27,R9:R28,0),"")</f>
        <v/>
      </c>
      <c r="P27" s="23" t="str">
        <f>IF(K27="","",VLOOKUP(L27,G9:J28,2,0))</f>
        <v/>
      </c>
      <c r="Q27" s="23" t="str">
        <f>IF(K27="","",VLOOKUP(P27,LISTAS!$F$5:$G$204,2,0))</f>
        <v/>
      </c>
      <c r="R27" s="37" t="str">
        <f>IF(K27="","",VLOOKUP(L27,G9:J28,4,0))</f>
        <v/>
      </c>
      <c r="S27" s="24" t="str">
        <f t="shared" si="4"/>
        <v/>
      </c>
      <c r="T27" s="24" t="str">
        <f t="shared" si="5"/>
        <v/>
      </c>
    </row>
    <row r="28" spans="1:20" s="5" customFormat="1" ht="18.75" customHeight="1" x14ac:dyDescent="0.3">
      <c r="B28" s="21"/>
      <c r="C28" s="21" t="str">
        <f>IF(B28="","",VLOOKUP(B28,LISTAS!$F$5:$I$204,2,0))</f>
        <v/>
      </c>
      <c r="D28" s="21" t="str">
        <f>IF(B28="","",VLOOKUP(B28,LISTAS!$F$5:$I$207,4,0))</f>
        <v/>
      </c>
      <c r="E28" s="36"/>
      <c r="G28" s="32" t="str">
        <f t="shared" si="0"/>
        <v/>
      </c>
      <c r="H28" s="33" t="str">
        <f t="shared" si="6"/>
        <v/>
      </c>
      <c r="I28" s="33" t="str">
        <f t="shared" si="6"/>
        <v/>
      </c>
      <c r="J28" s="32" t="str">
        <f t="shared" si="2"/>
        <v/>
      </c>
      <c r="K28" s="32" t="str">
        <f t="shared" si="3"/>
        <v/>
      </c>
      <c r="L28" s="32" t="str">
        <f>IF(K28="","",LARGE(G9:G28,M28))</f>
        <v/>
      </c>
      <c r="M28" s="44">
        <v>20</v>
      </c>
      <c r="N28" s="26"/>
      <c r="O28" s="45" t="str">
        <f>IF(R28&lt;&gt;"",_xlfn.RANK.EQ(R28,R9:R28,0),"")</f>
        <v/>
      </c>
      <c r="P28" s="23" t="str">
        <f>IF(K28="","",VLOOKUP(L28,G9:J28,2,0))</f>
        <v/>
      </c>
      <c r="Q28" s="23" t="str">
        <f>IF(K28="","",VLOOKUP(P28,LISTAS!$F$5:$G$204,2,0))</f>
        <v/>
      </c>
      <c r="R28" s="37" t="str">
        <f>IF(K28="","",VLOOKUP(L28,G9:J28,4,0))</f>
        <v/>
      </c>
      <c r="S28" s="24" t="str">
        <f t="shared" si="4"/>
        <v/>
      </c>
      <c r="T28" s="24" t="str">
        <f t="shared" si="5"/>
        <v/>
      </c>
    </row>
    <row r="29" spans="1:20" ht="20.25" customHeight="1" x14ac:dyDescent="0.25"/>
    <row r="30" spans="1:20" ht="20.25" customHeight="1" x14ac:dyDescent="0.25">
      <c r="A30" s="2"/>
      <c r="B30" s="54" t="s">
        <v>22</v>
      </c>
      <c r="C30" s="55"/>
      <c r="E30" s="34"/>
      <c r="F30" s="35"/>
      <c r="G30" s="11"/>
      <c r="H30" s="12"/>
      <c r="I30" s="12"/>
      <c r="J30" s="12"/>
      <c r="K30" s="13"/>
      <c r="L30" s="12"/>
      <c r="M30" s="14"/>
      <c r="N30" s="43"/>
      <c r="O30" s="56" t="s">
        <v>13</v>
      </c>
      <c r="P30" s="57"/>
      <c r="Q30" s="57"/>
      <c r="R30" s="57"/>
      <c r="S30" s="57"/>
      <c r="T30" s="58"/>
    </row>
    <row r="31" spans="1:20" ht="20.25" hidden="1" customHeight="1" x14ac:dyDescent="0.25">
      <c r="A31" s="2"/>
      <c r="B31" s="51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3"/>
    </row>
    <row r="32" spans="1:20" s="15" customFormat="1" ht="28.5" customHeight="1" x14ac:dyDescent="0.25">
      <c r="B32" s="16" t="s">
        <v>14</v>
      </c>
      <c r="C32" s="16" t="s">
        <v>1</v>
      </c>
      <c r="D32" s="16" t="s">
        <v>15</v>
      </c>
      <c r="E32" s="16" t="s">
        <v>2</v>
      </c>
      <c r="F32" s="17"/>
      <c r="G32" s="18"/>
      <c r="H32" s="19"/>
      <c r="I32" s="19"/>
      <c r="J32" s="19"/>
      <c r="K32" s="20"/>
      <c r="L32" s="19"/>
      <c r="M32" s="18"/>
      <c r="N32" s="18"/>
      <c r="O32" s="27" t="s">
        <v>4</v>
      </c>
      <c r="P32" s="27" t="s">
        <v>14</v>
      </c>
      <c r="Q32" s="27" t="s">
        <v>1</v>
      </c>
      <c r="R32" s="27" t="s">
        <v>16</v>
      </c>
      <c r="S32" s="42" t="s">
        <v>17</v>
      </c>
      <c r="T32" s="42" t="s">
        <v>18</v>
      </c>
    </row>
    <row r="33" spans="2:20" s="5" customFormat="1" ht="18.75" customHeight="1" x14ac:dyDescent="0.25">
      <c r="B33" s="21"/>
      <c r="C33" s="21" t="str">
        <f>IF(B33="","",VLOOKUP(B33,LISTAS!$F$5:$I$204,2,0))</f>
        <v/>
      </c>
      <c r="D33" s="21" t="str">
        <f>IF(B33="","",VLOOKUP(B33,LISTAS!$F$5:$I$207,4,0))</f>
        <v/>
      </c>
      <c r="E33" s="36"/>
      <c r="G33" s="32" t="str">
        <f t="shared" ref="G33:G39" si="7">IF(E33="","",E33+(ROW(E33)/10000))</f>
        <v/>
      </c>
      <c r="H33" s="33" t="str">
        <f t="shared" ref="H33:I39" si="8">IF($K33="","",IF(B33="","",B33))</f>
        <v/>
      </c>
      <c r="I33" s="33" t="str">
        <f t="shared" si="8"/>
        <v/>
      </c>
      <c r="J33" s="32" t="str">
        <f t="shared" ref="J33:J39" si="9">IF($K33="","",E33)</f>
        <v/>
      </c>
      <c r="K33" s="32" t="str">
        <f t="shared" ref="K33:K39" si="10">G33</f>
        <v/>
      </c>
      <c r="L33" s="32" t="str">
        <f>IF(K33="","",LARGE(G33:G52,M33))</f>
        <v/>
      </c>
      <c r="M33" s="44">
        <v>1</v>
      </c>
      <c r="N33" s="22"/>
      <c r="O33" s="45" t="str">
        <f>IF(R33&lt;&gt;"",_xlfn.RANK.EQ(R33,R33:R52,0),"")</f>
        <v/>
      </c>
      <c r="P33" s="23" t="str">
        <f>IF(K33="","",VLOOKUP(L33,G33:J52,2,0))</f>
        <v/>
      </c>
      <c r="Q33" s="23" t="str">
        <f>IF(K33="","",VLOOKUP(P33,LISTAS!$F$5:$G$204,2,0))</f>
        <v/>
      </c>
      <c r="R33" s="37" t="str">
        <f>IF(K33="","",VLOOKUP(L33,G33:J52,4,0))</f>
        <v/>
      </c>
      <c r="S33" s="24" t="str">
        <f>IF($O33="","",IF($O33=1,400,IF($O33=2,340,IF($O33=3,300,IF($O33=4,280,IF($O33=5,270,IF($O33=6,260,IF($O33=7,250,IF($O33=8,240,IF($O33=9,200,IF($O33=10,200,IF($O33=11,200,IF($O33=12,200,IF($O33=13,200,IF($O33=14,200,IF($O33=15,200,IF($O33=16,200,IF($O33&gt;16,"",""))))))))))))))))))</f>
        <v/>
      </c>
      <c r="T33" s="24" t="str">
        <f>IF(O33="","",IF($F$7="NÃO","",IF(O33=1,400,IF(O33=2,340,IF(O33=3,300,IF(O33=4,280,IF(O33=5,270,IF(O33=6,260,IF(O33=7,250,IF(O33=8,240,IF(O33=9,200,IF(O33=10,200,IF(O33=11,200,IF(O33=12,200,IF(O33=13,200,IF(O33=14,200,IF(O33=15,200,IF(O33=16,200,IF(O33&gt;16,"","")))))))))))))))))))</f>
        <v/>
      </c>
    </row>
    <row r="34" spans="2:20" s="5" customFormat="1" ht="18.75" customHeight="1" x14ac:dyDescent="0.25">
      <c r="B34" s="21"/>
      <c r="C34" s="21" t="str">
        <f>IF(B34="","",VLOOKUP(B34,LISTAS!$F$5:$I$204,2,0))</f>
        <v/>
      </c>
      <c r="D34" s="21" t="str">
        <f>IF(B34="","",VLOOKUP(B34,LISTAS!$F$5:$I$207,4,0))</f>
        <v/>
      </c>
      <c r="E34" s="36"/>
      <c r="G34" s="32" t="str">
        <f t="shared" si="7"/>
        <v/>
      </c>
      <c r="H34" s="33" t="str">
        <f t="shared" si="8"/>
        <v/>
      </c>
      <c r="I34" s="33" t="str">
        <f t="shared" si="8"/>
        <v/>
      </c>
      <c r="J34" s="32" t="str">
        <f t="shared" si="9"/>
        <v/>
      </c>
      <c r="K34" s="32" t="str">
        <f t="shared" si="10"/>
        <v/>
      </c>
      <c r="L34" s="32" t="str">
        <f>IF(K34="","",LARGE(G33:G52,M34))</f>
        <v/>
      </c>
      <c r="M34" s="44">
        <v>2</v>
      </c>
      <c r="N34" s="25"/>
      <c r="O34" s="45" t="str">
        <f>IF(R34&lt;&gt;"",_xlfn.RANK.EQ(R34,R33:R52,0),"")</f>
        <v/>
      </c>
      <c r="P34" s="23" t="str">
        <f>IF(K34="","",VLOOKUP(L34,G33:J52,2,0))</f>
        <v/>
      </c>
      <c r="Q34" s="23" t="str">
        <f>IF(K34="","",VLOOKUP(P34,LISTAS!$F$5:$G$204,2,0))</f>
        <v/>
      </c>
      <c r="R34" s="37" t="str">
        <f>IF(K34="","",VLOOKUP(L34,G33:J52,4,0))</f>
        <v/>
      </c>
      <c r="S34" s="24" t="str">
        <f t="shared" ref="S34:S52" si="11">IF($O34="","",IF($O34=1,400,IF($O34=2,340,IF($O34=3,300,IF($O34=4,280,IF($O34=5,270,IF($O34=6,260,IF($O34=7,250,IF($O34=8,240,IF($O34=9,200,IF($O34=10,200,IF($O34=11,200,IF($O34=12,200,IF($O34=13,200,IF($O34=14,200,IF($O34=15,200,IF($O34=16,200,IF($O34&gt;16,"",""))))))))))))))))))</f>
        <v/>
      </c>
      <c r="T34" s="24" t="str">
        <f t="shared" ref="T34:T52" si="12">IF(O34="","",IF($F$7="NÃO","",IF(O34=1,400,IF(O34=2,340,IF(O34=3,300,IF(O34=4,280,IF(O34=5,270,IF(O34=6,260,IF(O34=7,250,IF(O34=8,240,IF(O34=9,200,IF(O34=10,200,IF(O34=11,200,IF(O34=12,200,IF(O34=13,200,IF(O34=14,200,IF(O34=15,200,IF(O34=16,200,IF(O34&gt;16,"","")))))))))))))))))))</f>
        <v/>
      </c>
    </row>
    <row r="35" spans="2:20" s="5" customFormat="1" ht="18.75" customHeight="1" x14ac:dyDescent="0.3">
      <c r="B35" s="21"/>
      <c r="C35" s="21" t="str">
        <f>IF(B35="","",VLOOKUP(B35,LISTAS!$F$5:$I$204,2,0))</f>
        <v/>
      </c>
      <c r="D35" s="21" t="str">
        <f>IF(B35="","",VLOOKUP(B35,LISTAS!$F$5:$I$207,4,0))</f>
        <v/>
      </c>
      <c r="E35" s="36"/>
      <c r="G35" s="32" t="str">
        <f t="shared" si="7"/>
        <v/>
      </c>
      <c r="H35" s="33" t="str">
        <f t="shared" si="8"/>
        <v/>
      </c>
      <c r="I35" s="33" t="str">
        <f t="shared" si="8"/>
        <v/>
      </c>
      <c r="J35" s="32" t="str">
        <f t="shared" si="9"/>
        <v/>
      </c>
      <c r="K35" s="32" t="str">
        <f t="shared" si="10"/>
        <v/>
      </c>
      <c r="L35" s="32" t="str">
        <f>IF(K35="","",LARGE(G33:G52,M35))</f>
        <v/>
      </c>
      <c r="M35" s="44">
        <v>3</v>
      </c>
      <c r="N35" s="26"/>
      <c r="O35" s="45" t="str">
        <f>IF(R35&lt;&gt;"",_xlfn.RANK.EQ(R35,R33:R52,0),"")</f>
        <v/>
      </c>
      <c r="P35" s="23" t="str">
        <f>IF(K35="","",VLOOKUP(L35,G33:J52,2,0))</f>
        <v/>
      </c>
      <c r="Q35" s="23" t="str">
        <f>IF(K35="","",VLOOKUP(P35,LISTAS!$F$5:$G$204,2,0))</f>
        <v/>
      </c>
      <c r="R35" s="37" t="str">
        <f>IF(K35="","",VLOOKUP(L35,G33:J52,4,0))</f>
        <v/>
      </c>
      <c r="S35" s="24" t="str">
        <f t="shared" si="11"/>
        <v/>
      </c>
      <c r="T35" s="24" t="str">
        <f t="shared" si="12"/>
        <v/>
      </c>
    </row>
    <row r="36" spans="2:20" s="5" customFormat="1" ht="18.75" customHeight="1" x14ac:dyDescent="0.3">
      <c r="B36" s="21"/>
      <c r="C36" s="21" t="str">
        <f>IF(B36="","",VLOOKUP(B36,LISTAS!$F$5:$I$204,2,0))</f>
        <v/>
      </c>
      <c r="D36" s="21" t="str">
        <f>IF(B36="","",VLOOKUP(B36,LISTAS!$F$5:$I$207,4,0))</f>
        <v/>
      </c>
      <c r="E36" s="36"/>
      <c r="G36" s="32" t="str">
        <f t="shared" si="7"/>
        <v/>
      </c>
      <c r="H36" s="33" t="str">
        <f t="shared" si="8"/>
        <v/>
      </c>
      <c r="I36" s="33" t="str">
        <f t="shared" si="8"/>
        <v/>
      </c>
      <c r="J36" s="32" t="str">
        <f t="shared" si="9"/>
        <v/>
      </c>
      <c r="K36" s="32" t="str">
        <f t="shared" si="10"/>
        <v/>
      </c>
      <c r="L36" s="32" t="str">
        <f>IF(K36="","",LARGE(G33:G52,M36))</f>
        <v/>
      </c>
      <c r="M36" s="44">
        <v>4</v>
      </c>
      <c r="N36" s="26"/>
      <c r="O36" s="45" t="str">
        <f>IF(R36&lt;&gt;"",_xlfn.RANK.EQ(R36,R33:R52,0),"")</f>
        <v/>
      </c>
      <c r="P36" s="23" t="str">
        <f>IF(K36="","",VLOOKUP(L36,G33:J52,2,0))</f>
        <v/>
      </c>
      <c r="Q36" s="23" t="str">
        <f>IF(K36="","",VLOOKUP(P36,LISTAS!$F$5:$G$204,2,0))</f>
        <v/>
      </c>
      <c r="R36" s="37" t="str">
        <f>IF(K36="","",VLOOKUP(L36,G33:J52,4,0))</f>
        <v/>
      </c>
      <c r="S36" s="24" t="str">
        <f t="shared" si="11"/>
        <v/>
      </c>
      <c r="T36" s="24" t="str">
        <f t="shared" si="12"/>
        <v/>
      </c>
    </row>
    <row r="37" spans="2:20" s="5" customFormat="1" ht="18.75" customHeight="1" x14ac:dyDescent="0.3">
      <c r="B37" s="21"/>
      <c r="C37" s="21" t="str">
        <f>IF(B37="","",VLOOKUP(B37,LISTAS!$F$5:$I$204,2,0))</f>
        <v/>
      </c>
      <c r="D37" s="21" t="str">
        <f>IF(B37="","",VLOOKUP(B37,LISTAS!$F$5:$I$207,4,0))</f>
        <v/>
      </c>
      <c r="E37" s="36"/>
      <c r="G37" s="32" t="str">
        <f t="shared" si="7"/>
        <v/>
      </c>
      <c r="H37" s="33" t="str">
        <f t="shared" si="8"/>
        <v/>
      </c>
      <c r="I37" s="33" t="str">
        <f t="shared" si="8"/>
        <v/>
      </c>
      <c r="J37" s="32" t="str">
        <f t="shared" si="9"/>
        <v/>
      </c>
      <c r="K37" s="32" t="str">
        <f t="shared" si="10"/>
        <v/>
      </c>
      <c r="L37" s="32" t="str">
        <f>IF(K37="","",LARGE(G33:G52,M37))</f>
        <v/>
      </c>
      <c r="M37" s="44">
        <v>5</v>
      </c>
      <c r="N37" s="26"/>
      <c r="O37" s="45" t="str">
        <f>IF(R37&lt;&gt;"",_xlfn.RANK.EQ(R37,R33:R52,0),"")</f>
        <v/>
      </c>
      <c r="P37" s="23" t="str">
        <f>IF(K37="","",VLOOKUP(L37,G33:J52,2,0))</f>
        <v/>
      </c>
      <c r="Q37" s="23" t="str">
        <f>IF(K37="","",VLOOKUP(P37,LISTAS!$F$5:$G$204,2,0))</f>
        <v/>
      </c>
      <c r="R37" s="37" t="str">
        <f>IF(K37="","",VLOOKUP(L37,G33:J52,4,0))</f>
        <v/>
      </c>
      <c r="S37" s="24" t="str">
        <f t="shared" si="11"/>
        <v/>
      </c>
      <c r="T37" s="24" t="str">
        <f t="shared" si="12"/>
        <v/>
      </c>
    </row>
    <row r="38" spans="2:20" s="5" customFormat="1" ht="18.75" customHeight="1" x14ac:dyDescent="0.3">
      <c r="B38" s="21"/>
      <c r="C38" s="21" t="str">
        <f>IF(B38="","",VLOOKUP(B38,LISTAS!$F$5:$I$204,2,0))</f>
        <v/>
      </c>
      <c r="D38" s="21" t="str">
        <f>IF(B38="","",VLOOKUP(B38,LISTAS!$F$5:$I$207,4,0))</f>
        <v/>
      </c>
      <c r="E38" s="36"/>
      <c r="G38" s="32" t="str">
        <f t="shared" si="7"/>
        <v/>
      </c>
      <c r="H38" s="33" t="str">
        <f t="shared" si="8"/>
        <v/>
      </c>
      <c r="I38" s="33" t="str">
        <f t="shared" si="8"/>
        <v/>
      </c>
      <c r="J38" s="32" t="str">
        <f t="shared" si="9"/>
        <v/>
      </c>
      <c r="K38" s="32" t="str">
        <f t="shared" si="10"/>
        <v/>
      </c>
      <c r="L38" s="32" t="str">
        <f>IF(K38="","",LARGE(G33:G52,M38))</f>
        <v/>
      </c>
      <c r="M38" s="44">
        <v>6</v>
      </c>
      <c r="N38" s="26"/>
      <c r="O38" s="45" t="str">
        <f>IF(R38&lt;&gt;"",_xlfn.RANK.EQ(R38,R33:R52,0),"")</f>
        <v/>
      </c>
      <c r="P38" s="23" t="str">
        <f>IF(K38="","",VLOOKUP(L38,G33:J52,2,0))</f>
        <v/>
      </c>
      <c r="Q38" s="23" t="str">
        <f>IF(K38="","",VLOOKUP(P38,LISTAS!$F$5:$G$204,2,0))</f>
        <v/>
      </c>
      <c r="R38" s="37" t="str">
        <f>IF(K38="","",VLOOKUP(L38,G33:J52,4,0))</f>
        <v/>
      </c>
      <c r="S38" s="24" t="str">
        <f t="shared" si="11"/>
        <v/>
      </c>
      <c r="T38" s="24" t="str">
        <f t="shared" si="12"/>
        <v/>
      </c>
    </row>
    <row r="39" spans="2:20" s="5" customFormat="1" ht="18.75" customHeight="1" x14ac:dyDescent="0.3">
      <c r="B39" s="21"/>
      <c r="C39" s="21" t="str">
        <f>IF(B39="","",VLOOKUP(B39,LISTAS!$F$5:$I$204,2,0))</f>
        <v/>
      </c>
      <c r="D39" s="21" t="str">
        <f>IF(B39="","",VLOOKUP(B39,LISTAS!$F$5:$I$207,4,0))</f>
        <v/>
      </c>
      <c r="E39" s="36"/>
      <c r="G39" s="32" t="str">
        <f t="shared" si="7"/>
        <v/>
      </c>
      <c r="H39" s="33" t="str">
        <f t="shared" si="8"/>
        <v/>
      </c>
      <c r="I39" s="33" t="str">
        <f t="shared" si="8"/>
        <v/>
      </c>
      <c r="J39" s="32" t="str">
        <f t="shared" si="9"/>
        <v/>
      </c>
      <c r="K39" s="32" t="str">
        <f t="shared" si="10"/>
        <v/>
      </c>
      <c r="L39" s="32" t="str">
        <f>IF(K39="","",LARGE(G33:G52,M39))</f>
        <v/>
      </c>
      <c r="M39" s="44">
        <v>7</v>
      </c>
      <c r="N39" s="26"/>
      <c r="O39" s="45" t="str">
        <f>IF(R39&lt;&gt;"",_xlfn.RANK.EQ(R39,R33:R52,0),"")</f>
        <v/>
      </c>
      <c r="P39" s="23" t="str">
        <f>IF(K39="","",VLOOKUP(L39,G33:J52,2,0))</f>
        <v/>
      </c>
      <c r="Q39" s="23" t="str">
        <f>IF(K39="","",VLOOKUP(P39,LISTAS!$F$5:$G$204,2,0))</f>
        <v/>
      </c>
      <c r="R39" s="37" t="str">
        <f>IF(K39="","",VLOOKUP(L39,G33:J52,4,0))</f>
        <v/>
      </c>
      <c r="S39" s="24" t="str">
        <f t="shared" si="11"/>
        <v/>
      </c>
      <c r="T39" s="24" t="str">
        <f t="shared" si="12"/>
        <v/>
      </c>
    </row>
    <row r="40" spans="2:20" s="5" customFormat="1" ht="18.75" customHeight="1" x14ac:dyDescent="0.3">
      <c r="B40" s="21"/>
      <c r="C40" s="21" t="str">
        <f>IF(B40="","",VLOOKUP(B40,LISTAS!$F$5:$I$204,2,0))</f>
        <v/>
      </c>
      <c r="D40" s="21" t="str">
        <f>IF(B40="","",VLOOKUP(B40,LISTAS!$F$5:$I$207,4,0))</f>
        <v/>
      </c>
      <c r="E40" s="36"/>
      <c r="G40" s="32"/>
      <c r="H40" s="33"/>
      <c r="I40" s="33"/>
      <c r="J40" s="32"/>
      <c r="K40" s="32"/>
      <c r="L40" s="32" t="str">
        <f>IF(K40="","",LARGE(G33:G52,M40))</f>
        <v/>
      </c>
      <c r="M40" s="44">
        <v>8</v>
      </c>
      <c r="N40" s="26"/>
      <c r="O40" s="45" t="str">
        <f>IF(R40&lt;&gt;"",_xlfn.RANK.EQ(R40,R33:R52,0),"")</f>
        <v/>
      </c>
      <c r="P40" s="23" t="str">
        <f>IF(K40="","",VLOOKUP(L40,G33:J52,2,0))</f>
        <v/>
      </c>
      <c r="Q40" s="23" t="str">
        <f>IF(K40="","",VLOOKUP(P40,LISTAS!$F$5:$G$204,2,0))</f>
        <v/>
      </c>
      <c r="R40" s="37" t="str">
        <f>IF(K40="","",VLOOKUP(L40,G33:J52,4,0))</f>
        <v/>
      </c>
      <c r="S40" s="24" t="str">
        <f t="shared" si="11"/>
        <v/>
      </c>
      <c r="T40" s="24" t="str">
        <f t="shared" si="12"/>
        <v/>
      </c>
    </row>
    <row r="41" spans="2:20" s="5" customFormat="1" ht="18.75" customHeight="1" x14ac:dyDescent="0.3">
      <c r="B41" s="21"/>
      <c r="C41" s="21" t="str">
        <f>IF(B41="","",VLOOKUP(B41,LISTAS!$F$5:$I$204,2,0))</f>
        <v/>
      </c>
      <c r="D41" s="21" t="str">
        <f>IF(B41="","",VLOOKUP(B41,LISTAS!$F$5:$I$207,4,0))</f>
        <v/>
      </c>
      <c r="E41" s="36"/>
      <c r="G41" s="32"/>
      <c r="H41" s="33"/>
      <c r="I41" s="33"/>
      <c r="J41" s="32"/>
      <c r="K41" s="32"/>
      <c r="L41" s="32" t="str">
        <f>IF(K41="","",LARGE(G33:G52,M41))</f>
        <v/>
      </c>
      <c r="M41" s="44">
        <v>9</v>
      </c>
      <c r="N41" s="26"/>
      <c r="O41" s="45" t="str">
        <f>IF(R41&lt;&gt;"",_xlfn.RANK.EQ(R41,R33:R52,0),"")</f>
        <v/>
      </c>
      <c r="P41" s="23" t="str">
        <f>IF(K41="","",VLOOKUP(L41,G33:J52,2,0))</f>
        <v/>
      </c>
      <c r="Q41" s="23" t="str">
        <f>IF(K41="","",VLOOKUP(P41,LISTAS!$F$5:$G$204,2,0))</f>
        <v/>
      </c>
      <c r="R41" s="37" t="str">
        <f>IF(K41="","",VLOOKUP(L41,G33:J52,4,0))</f>
        <v/>
      </c>
      <c r="S41" s="24" t="str">
        <f t="shared" si="11"/>
        <v/>
      </c>
      <c r="T41" s="24" t="str">
        <f t="shared" si="12"/>
        <v/>
      </c>
    </row>
    <row r="42" spans="2:20" s="5" customFormat="1" ht="18.75" customHeight="1" x14ac:dyDescent="0.3">
      <c r="B42" s="21"/>
      <c r="C42" s="21" t="str">
        <f>IF(B42="","",VLOOKUP(B42,LISTAS!$F$5:$I$204,2,0))</f>
        <v/>
      </c>
      <c r="D42" s="21" t="str">
        <f>IF(B42="","",VLOOKUP(B42,LISTAS!$F$5:$I$207,4,0))</f>
        <v/>
      </c>
      <c r="E42" s="36"/>
      <c r="G42" s="32"/>
      <c r="H42" s="33"/>
      <c r="I42" s="33"/>
      <c r="J42" s="32"/>
      <c r="K42" s="32"/>
      <c r="L42" s="32" t="str">
        <f>IF(K42="","",LARGE(G33:G52,M42))</f>
        <v/>
      </c>
      <c r="M42" s="44">
        <v>10</v>
      </c>
      <c r="N42" s="26"/>
      <c r="O42" s="45" t="str">
        <f>IF(R42&lt;&gt;"",_xlfn.RANK.EQ(R42,R33:R52,0),"")</f>
        <v/>
      </c>
      <c r="P42" s="23" t="str">
        <f>IF(K42="","",VLOOKUP(L42,G33:J52,2,0))</f>
        <v/>
      </c>
      <c r="Q42" s="23" t="str">
        <f>IF(K42="","",VLOOKUP(P42,LISTAS!$F$5:$G$204,2,0))</f>
        <v/>
      </c>
      <c r="R42" s="37" t="str">
        <f>IF(K42="","",VLOOKUP(L42,G33:J52,4,0))</f>
        <v/>
      </c>
      <c r="S42" s="24" t="str">
        <f t="shared" si="11"/>
        <v/>
      </c>
      <c r="T42" s="24" t="str">
        <f t="shared" si="12"/>
        <v/>
      </c>
    </row>
    <row r="43" spans="2:20" s="5" customFormat="1" ht="18.75" customHeight="1" x14ac:dyDescent="0.3">
      <c r="B43" s="21"/>
      <c r="C43" s="21" t="str">
        <f>IF(B43="","",VLOOKUP(B43,LISTAS!$F$5:$I$204,2,0))</f>
        <v/>
      </c>
      <c r="D43" s="21" t="str">
        <f>IF(B43="","",VLOOKUP(B43,LISTAS!$F$5:$I$207,4,0))</f>
        <v/>
      </c>
      <c r="E43" s="36"/>
      <c r="G43" s="32"/>
      <c r="H43" s="33"/>
      <c r="I43" s="33"/>
      <c r="J43" s="32"/>
      <c r="K43" s="32"/>
      <c r="L43" s="32" t="str">
        <f>IF(K43="","",LARGE(G33:G52,M43))</f>
        <v/>
      </c>
      <c r="M43" s="44">
        <v>11</v>
      </c>
      <c r="N43" s="26"/>
      <c r="O43" s="45" t="str">
        <f>IF(R43&lt;&gt;"",_xlfn.RANK.EQ(R43,R33:R52,0),"")</f>
        <v/>
      </c>
      <c r="P43" s="23" t="str">
        <f>IF(K43="","",VLOOKUP(L43,G33:J52,2,0))</f>
        <v/>
      </c>
      <c r="Q43" s="23" t="str">
        <f>IF(K43="","",VLOOKUP(P43,LISTAS!$F$5:$G$204,2,0))</f>
        <v/>
      </c>
      <c r="R43" s="37" t="str">
        <f>IF(K43="","",VLOOKUP(L43,G33:J52,4,0))</f>
        <v/>
      </c>
      <c r="S43" s="24" t="str">
        <f t="shared" si="11"/>
        <v/>
      </c>
      <c r="T43" s="24" t="str">
        <f t="shared" si="12"/>
        <v/>
      </c>
    </row>
    <row r="44" spans="2:20" s="5" customFormat="1" ht="18.75" customHeight="1" x14ac:dyDescent="0.3">
      <c r="B44" s="21"/>
      <c r="C44" s="21" t="str">
        <f>IF(B44="","",VLOOKUP(B44,LISTAS!$F$5:$I$204,2,0))</f>
        <v/>
      </c>
      <c r="D44" s="21" t="str">
        <f>IF(B44="","",VLOOKUP(B44,LISTAS!$F$5:$I$207,4,0))</f>
        <v/>
      </c>
      <c r="E44" s="36"/>
      <c r="G44" s="32"/>
      <c r="H44" s="33"/>
      <c r="I44" s="33"/>
      <c r="J44" s="32"/>
      <c r="K44" s="32"/>
      <c r="L44" s="32" t="str">
        <f>IF(K44="","",LARGE(G33:G52,M44))</f>
        <v/>
      </c>
      <c r="M44" s="44">
        <v>12</v>
      </c>
      <c r="N44" s="26"/>
      <c r="O44" s="45" t="str">
        <f>IF(R44&lt;&gt;"",_xlfn.RANK.EQ(R44,R33:R52,0),"")</f>
        <v/>
      </c>
      <c r="P44" s="23" t="str">
        <f>IF(K44="","",VLOOKUP(L44,G33:J52,2,0))</f>
        <v/>
      </c>
      <c r="Q44" s="23" t="str">
        <f>IF(K44="","",VLOOKUP(P44,LISTAS!$F$5:$G$204,2,0))</f>
        <v/>
      </c>
      <c r="R44" s="37" t="str">
        <f>IF(K44="","",VLOOKUP(L44,G33:J52,4,0))</f>
        <v/>
      </c>
      <c r="S44" s="24" t="str">
        <f t="shared" si="11"/>
        <v/>
      </c>
      <c r="T44" s="24" t="str">
        <f t="shared" si="12"/>
        <v/>
      </c>
    </row>
    <row r="45" spans="2:20" s="5" customFormat="1" ht="18.75" customHeight="1" x14ac:dyDescent="0.3">
      <c r="B45" s="21"/>
      <c r="C45" s="21" t="str">
        <f>IF(B45="","",VLOOKUP(B45,LISTAS!$F$5:$I$204,2,0))</f>
        <v/>
      </c>
      <c r="D45" s="21" t="str">
        <f>IF(B45="","",VLOOKUP(B45,LISTAS!$F$5:$I$207,4,0))</f>
        <v/>
      </c>
      <c r="E45" s="36"/>
      <c r="G45" s="32"/>
      <c r="H45" s="33"/>
      <c r="I45" s="33"/>
      <c r="J45" s="32"/>
      <c r="K45" s="32"/>
      <c r="L45" s="32" t="str">
        <f>IF(K45="","",LARGE(G33:G52,M45))</f>
        <v/>
      </c>
      <c r="M45" s="44">
        <v>13</v>
      </c>
      <c r="N45" s="26"/>
      <c r="O45" s="45" t="str">
        <f>IF(R45&lt;&gt;"",_xlfn.RANK.EQ(R45,R33:R52,0),"")</f>
        <v/>
      </c>
      <c r="P45" s="23" t="str">
        <f>IF(K45="","",VLOOKUP(L45,G33:J52,2,0))</f>
        <v/>
      </c>
      <c r="Q45" s="23" t="str">
        <f>IF(K45="","",VLOOKUP(P45,LISTAS!$F$5:$G$204,2,0))</f>
        <v/>
      </c>
      <c r="R45" s="37" t="str">
        <f>IF(K45="","",VLOOKUP(L45,G33:J52,4,0))</f>
        <v/>
      </c>
      <c r="S45" s="24" t="str">
        <f t="shared" si="11"/>
        <v/>
      </c>
      <c r="T45" s="24" t="str">
        <f t="shared" si="12"/>
        <v/>
      </c>
    </row>
    <row r="46" spans="2:20" s="5" customFormat="1" ht="18.75" customHeight="1" x14ac:dyDescent="0.3">
      <c r="B46" s="21"/>
      <c r="C46" s="21" t="str">
        <f>IF(B46="","",VLOOKUP(B46,LISTAS!$F$5:$I$204,2,0))</f>
        <v/>
      </c>
      <c r="D46" s="21" t="str">
        <f>IF(B46="","",VLOOKUP(B46,LISTAS!$F$5:$I$207,4,0))</f>
        <v/>
      </c>
      <c r="E46" s="36"/>
      <c r="G46" s="32"/>
      <c r="H46" s="33"/>
      <c r="I46" s="33"/>
      <c r="J46" s="32"/>
      <c r="K46" s="32"/>
      <c r="L46" s="32" t="str">
        <f>IF(K46="","",LARGE(G33:G52,M46))</f>
        <v/>
      </c>
      <c r="M46" s="44">
        <v>14</v>
      </c>
      <c r="N46" s="26"/>
      <c r="O46" s="45" t="str">
        <f>IF(R46&lt;&gt;"",_xlfn.RANK.EQ(R46,R33:R52,0),"")</f>
        <v/>
      </c>
      <c r="P46" s="23" t="str">
        <f>IF(K46="","",VLOOKUP(L46,G33:J52,2,0))</f>
        <v/>
      </c>
      <c r="Q46" s="23" t="str">
        <f>IF(K46="","",VLOOKUP(P46,LISTAS!$F$5:$G$204,2,0))</f>
        <v/>
      </c>
      <c r="R46" s="37" t="str">
        <f>IF(K46="","",VLOOKUP(L46,G33:J52,4,0))</f>
        <v/>
      </c>
      <c r="S46" s="24" t="str">
        <f t="shared" si="11"/>
        <v/>
      </c>
      <c r="T46" s="24" t="str">
        <f t="shared" si="12"/>
        <v/>
      </c>
    </row>
    <row r="47" spans="2:20" s="5" customFormat="1" ht="18.75" customHeight="1" x14ac:dyDescent="0.3">
      <c r="B47" s="21"/>
      <c r="C47" s="21" t="str">
        <f>IF(B47="","",VLOOKUP(B47,LISTAS!$F$5:$I$204,2,0))</f>
        <v/>
      </c>
      <c r="D47" s="21" t="str">
        <f>IF(B47="","",VLOOKUP(B47,LISTAS!$F$5:$I$207,4,0))</f>
        <v/>
      </c>
      <c r="E47" s="36"/>
      <c r="G47" s="32"/>
      <c r="H47" s="33"/>
      <c r="I47" s="33"/>
      <c r="J47" s="32"/>
      <c r="K47" s="32"/>
      <c r="L47" s="32" t="str">
        <f>IF(K47="","",LARGE(G33:G52,M47))</f>
        <v/>
      </c>
      <c r="M47" s="44">
        <v>15</v>
      </c>
      <c r="N47" s="26"/>
      <c r="O47" s="45" t="str">
        <f>IF(R47&lt;&gt;"",_xlfn.RANK.EQ(R47,R33:R52,0),"")</f>
        <v/>
      </c>
      <c r="P47" s="23" t="str">
        <f>IF(K47="","",VLOOKUP(L47,G33:J52,2,0))</f>
        <v/>
      </c>
      <c r="Q47" s="23" t="str">
        <f>IF(K47="","",VLOOKUP(P47,LISTAS!$F$5:$G$204,2,0))</f>
        <v/>
      </c>
      <c r="R47" s="37" t="str">
        <f>IF(K47="","",VLOOKUP(L47,G33:J52,4,0))</f>
        <v/>
      </c>
      <c r="S47" s="24" t="str">
        <f t="shared" si="11"/>
        <v/>
      </c>
      <c r="T47" s="24" t="str">
        <f t="shared" si="12"/>
        <v/>
      </c>
    </row>
    <row r="48" spans="2:20" s="5" customFormat="1" ht="18.75" customHeight="1" x14ac:dyDescent="0.3">
      <c r="B48" s="21"/>
      <c r="C48" s="21" t="str">
        <f>IF(B48="","",VLOOKUP(B48,LISTAS!$F$5:$I$204,2,0))</f>
        <v/>
      </c>
      <c r="D48" s="21" t="str">
        <f>IF(B48="","",VLOOKUP(B48,LISTAS!$F$5:$I$207,4,0))</f>
        <v/>
      </c>
      <c r="E48" s="36"/>
      <c r="G48" s="32"/>
      <c r="H48" s="33"/>
      <c r="I48" s="33"/>
      <c r="J48" s="32"/>
      <c r="K48" s="32"/>
      <c r="L48" s="32" t="str">
        <f>IF(K48="","",LARGE(G33:G52,M48))</f>
        <v/>
      </c>
      <c r="M48" s="44">
        <v>16</v>
      </c>
      <c r="N48" s="26"/>
      <c r="O48" s="45" t="str">
        <f>IF(R48&lt;&gt;"",_xlfn.RANK.EQ(R48,R33:R52,0),"")</f>
        <v/>
      </c>
      <c r="P48" s="23" t="str">
        <f>IF(K48="","",VLOOKUP(L48,G33:J52,2,0))</f>
        <v/>
      </c>
      <c r="Q48" s="23" t="str">
        <f>IF(K48="","",VLOOKUP(P48,LISTAS!$F$5:$G$204,2,0))</f>
        <v/>
      </c>
      <c r="R48" s="37" t="str">
        <f>IF(K48="","",VLOOKUP(L48,G33:J52,4,0))</f>
        <v/>
      </c>
      <c r="S48" s="24" t="str">
        <f t="shared" si="11"/>
        <v/>
      </c>
      <c r="T48" s="24" t="str">
        <f t="shared" si="12"/>
        <v/>
      </c>
    </row>
    <row r="49" spans="1:20" s="5" customFormat="1" ht="18.75" customHeight="1" x14ac:dyDescent="0.3">
      <c r="B49" s="21"/>
      <c r="C49" s="21" t="str">
        <f>IF(B49="","",VLOOKUP(B49,LISTAS!$F$5:$I$204,2,0))</f>
        <v/>
      </c>
      <c r="D49" s="21" t="str">
        <f>IF(B49="","",VLOOKUP(B49,LISTAS!$F$5:$I$207,4,0))</f>
        <v/>
      </c>
      <c r="E49" s="36"/>
      <c r="G49" s="32" t="str">
        <f t="shared" ref="G49:G50" si="13">IF(E49="","",E49+(ROW(E49)/10000))</f>
        <v/>
      </c>
      <c r="H49" s="33" t="str">
        <f t="shared" ref="H49:I50" si="14">IF($K49="","",IF(B49="","",B49))</f>
        <v/>
      </c>
      <c r="I49" s="33" t="str">
        <f t="shared" si="14"/>
        <v/>
      </c>
      <c r="J49" s="32" t="str">
        <f t="shared" ref="J49:J50" si="15">IF($K49="","",E49)</f>
        <v/>
      </c>
      <c r="K49" s="32" t="str">
        <f t="shared" ref="K49:K50" si="16">G49</f>
        <v/>
      </c>
      <c r="L49" s="32" t="str">
        <f>IF(K49="","",LARGE(G33:G52,M49))</f>
        <v/>
      </c>
      <c r="M49" s="44">
        <v>17</v>
      </c>
      <c r="N49" s="26"/>
      <c r="O49" s="45" t="str">
        <f>IF(R49&lt;&gt;"",_xlfn.RANK.EQ(R49,R33:R52,0),"")</f>
        <v/>
      </c>
      <c r="P49" s="23" t="str">
        <f>IF(K49="","",VLOOKUP(L49,G33:J52,2,0))</f>
        <v/>
      </c>
      <c r="Q49" s="23" t="str">
        <f>IF(K49="","",VLOOKUP(P49,LISTAS!$F$5:$G$204,2,0))</f>
        <v/>
      </c>
      <c r="R49" s="37" t="str">
        <f>IF(K49="","",VLOOKUP(L49,G33:J52,4,0))</f>
        <v/>
      </c>
      <c r="S49" s="24" t="str">
        <f t="shared" si="11"/>
        <v/>
      </c>
      <c r="T49" s="24" t="str">
        <f t="shared" si="12"/>
        <v/>
      </c>
    </row>
    <row r="50" spans="1:20" s="5" customFormat="1" ht="18.75" customHeight="1" x14ac:dyDescent="0.3">
      <c r="B50" s="21"/>
      <c r="C50" s="21" t="str">
        <f>IF(B50="","",VLOOKUP(B50,LISTAS!$F$5:$I$204,2,0))</f>
        <v/>
      </c>
      <c r="D50" s="21" t="str">
        <f>IF(B50="","",VLOOKUP(B50,LISTAS!$F$5:$I$207,4,0))</f>
        <v/>
      </c>
      <c r="E50" s="36"/>
      <c r="G50" s="32" t="str">
        <f t="shared" si="13"/>
        <v/>
      </c>
      <c r="H50" s="33" t="str">
        <f t="shared" si="14"/>
        <v/>
      </c>
      <c r="I50" s="33" t="str">
        <f t="shared" si="14"/>
        <v/>
      </c>
      <c r="J50" s="32" t="str">
        <f t="shared" si="15"/>
        <v/>
      </c>
      <c r="K50" s="32" t="str">
        <f t="shared" si="16"/>
        <v/>
      </c>
      <c r="L50" s="32" t="str">
        <f>IF(K50="","",LARGE(G33:G52,M50))</f>
        <v/>
      </c>
      <c r="M50" s="44">
        <v>18</v>
      </c>
      <c r="N50" s="26"/>
      <c r="O50" s="45" t="str">
        <f>IF(R50&lt;&gt;"",_xlfn.RANK.EQ(R50,R33:R52,0),"")</f>
        <v/>
      </c>
      <c r="P50" s="23" t="str">
        <f>IF(K50="","",VLOOKUP(L50,G33:J52,2,0))</f>
        <v/>
      </c>
      <c r="Q50" s="23" t="str">
        <f>IF(K50="","",VLOOKUP(P50,LISTAS!$F$5:$G$204,2,0))</f>
        <v/>
      </c>
      <c r="R50" s="37" t="str">
        <f>IF(K50="","",VLOOKUP(L50,G33:J52,4,0))</f>
        <v/>
      </c>
      <c r="S50" s="24" t="str">
        <f t="shared" si="11"/>
        <v/>
      </c>
      <c r="T50" s="24" t="str">
        <f t="shared" si="12"/>
        <v/>
      </c>
    </row>
    <row r="51" spans="1:20" s="5" customFormat="1" ht="18.75" customHeight="1" x14ac:dyDescent="0.3">
      <c r="B51" s="21"/>
      <c r="C51" s="21" t="str">
        <f>IF(B51="","",VLOOKUP(B51,LISTAS!$F$5:$I$204,2,0))</f>
        <v/>
      </c>
      <c r="D51" s="21" t="str">
        <f>IF(B51="","",VLOOKUP(B51,LISTAS!$F$5:$I$207,4,0))</f>
        <v/>
      </c>
      <c r="E51" s="36"/>
      <c r="G51" s="32"/>
      <c r="H51" s="33"/>
      <c r="I51" s="33"/>
      <c r="J51" s="32"/>
      <c r="K51" s="32"/>
      <c r="L51" s="32" t="str">
        <f>IF(K51="","",LARGE(G33:G52,M51))</f>
        <v/>
      </c>
      <c r="M51" s="44">
        <v>19</v>
      </c>
      <c r="N51" s="26"/>
      <c r="O51" s="45" t="str">
        <f>IF(R51&lt;&gt;"",_xlfn.RANK.EQ(R51,R33:R52,0),"")</f>
        <v/>
      </c>
      <c r="P51" s="23" t="str">
        <f>IF(K51="","",VLOOKUP(L51,G33:J52,2,0))</f>
        <v/>
      </c>
      <c r="Q51" s="23" t="str">
        <f>IF(K51="","",VLOOKUP(P51,LISTAS!$F$5:$G$204,2,0))</f>
        <v/>
      </c>
      <c r="R51" s="37" t="str">
        <f>IF(K51="","",VLOOKUP(L51,G33:J52,4,0))</f>
        <v/>
      </c>
      <c r="S51" s="24" t="str">
        <f t="shared" si="11"/>
        <v/>
      </c>
      <c r="T51" s="24" t="str">
        <f t="shared" si="12"/>
        <v/>
      </c>
    </row>
    <row r="52" spans="1:20" s="5" customFormat="1" ht="18.75" customHeight="1" x14ac:dyDescent="0.3">
      <c r="B52" s="21"/>
      <c r="C52" s="21" t="str">
        <f>IF(B52="","",VLOOKUP(B52,LISTAS!$F$5:$I$204,2,0))</f>
        <v/>
      </c>
      <c r="D52" s="21" t="str">
        <f>IF(B52="","",VLOOKUP(B52,LISTAS!$F$5:$I$207,4,0))</f>
        <v/>
      </c>
      <c r="E52" s="36"/>
      <c r="G52" s="32" t="str">
        <f t="shared" ref="G52" si="17">IF(E52="","",E52+(ROW(E52)/10000))</f>
        <v/>
      </c>
      <c r="H52" s="33" t="str">
        <f t="shared" ref="H52:I52" si="18">IF($K52="","",IF(B52="","",B52))</f>
        <v/>
      </c>
      <c r="I52" s="33" t="str">
        <f t="shared" si="18"/>
        <v/>
      </c>
      <c r="J52" s="32" t="str">
        <f t="shared" ref="J52" si="19">IF($K52="","",E52)</f>
        <v/>
      </c>
      <c r="K52" s="32" t="str">
        <f t="shared" ref="K52" si="20">G52</f>
        <v/>
      </c>
      <c r="L52" s="32" t="str">
        <f>IF(K52="","",LARGE(G33:G52,M52))</f>
        <v/>
      </c>
      <c r="M52" s="44">
        <v>20</v>
      </c>
      <c r="N52" s="26"/>
      <c r="O52" s="45" t="str">
        <f>IF(R52&lt;&gt;"",_xlfn.RANK.EQ(R52,R33:R52,0),"")</f>
        <v/>
      </c>
      <c r="P52" s="23" t="str">
        <f>IF(K52="","",VLOOKUP(L52,G33:J52,2,0))</f>
        <v/>
      </c>
      <c r="Q52" s="23" t="str">
        <f>IF(K52="","",VLOOKUP(P52,LISTAS!$F$5:$G$204,2,0))</f>
        <v/>
      </c>
      <c r="R52" s="37" t="str">
        <f>IF(K52="","",VLOOKUP(L52,G33:J52,4,0))</f>
        <v/>
      </c>
      <c r="S52" s="24" t="str">
        <f t="shared" si="11"/>
        <v/>
      </c>
      <c r="T52" s="24" t="str">
        <f t="shared" si="12"/>
        <v/>
      </c>
    </row>
    <row r="53" spans="1:20" ht="20.25" customHeight="1" x14ac:dyDescent="0.25"/>
    <row r="54" spans="1:20" ht="20.25" customHeight="1" x14ac:dyDescent="0.25">
      <c r="A54" s="2"/>
      <c r="B54" s="54" t="s">
        <v>23</v>
      </c>
      <c r="C54" s="55"/>
      <c r="E54" s="34"/>
      <c r="F54" s="35"/>
      <c r="G54" s="11"/>
      <c r="H54" s="12"/>
      <c r="I54" s="12"/>
      <c r="J54" s="12"/>
      <c r="K54" s="13"/>
      <c r="L54" s="12"/>
      <c r="M54" s="14"/>
      <c r="N54" s="43"/>
      <c r="O54" s="56" t="s">
        <v>13</v>
      </c>
      <c r="P54" s="57"/>
      <c r="Q54" s="57"/>
      <c r="R54" s="57"/>
      <c r="S54" s="57"/>
      <c r="T54" s="58"/>
    </row>
    <row r="55" spans="1:20" ht="20.25" hidden="1" customHeight="1" x14ac:dyDescent="0.25">
      <c r="A55" s="2"/>
      <c r="B55" s="51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3"/>
    </row>
    <row r="56" spans="1:20" s="15" customFormat="1" ht="28.5" customHeight="1" x14ac:dyDescent="0.25">
      <c r="B56" s="16" t="s">
        <v>14</v>
      </c>
      <c r="C56" s="16" t="s">
        <v>1</v>
      </c>
      <c r="D56" s="16" t="s">
        <v>15</v>
      </c>
      <c r="E56" s="16" t="s">
        <v>2</v>
      </c>
      <c r="F56" s="17"/>
      <c r="G56" s="18"/>
      <c r="H56" s="19"/>
      <c r="I56" s="19"/>
      <c r="J56" s="19"/>
      <c r="K56" s="20"/>
      <c r="L56" s="19"/>
      <c r="M56" s="18"/>
      <c r="N56" s="18"/>
      <c r="O56" s="27" t="s">
        <v>4</v>
      </c>
      <c r="P56" s="27" t="s">
        <v>14</v>
      </c>
      <c r="Q56" s="27" t="s">
        <v>1</v>
      </c>
      <c r="R56" s="27" t="s">
        <v>16</v>
      </c>
      <c r="S56" s="42" t="s">
        <v>17</v>
      </c>
      <c r="T56" s="42" t="s">
        <v>18</v>
      </c>
    </row>
    <row r="57" spans="1:20" s="5" customFormat="1" ht="18.75" customHeight="1" x14ac:dyDescent="0.25">
      <c r="B57" s="21"/>
      <c r="C57" s="21" t="str">
        <f>IF(B57="","",VLOOKUP(B57,LISTAS!$F$5:$I$204,2,0))</f>
        <v/>
      </c>
      <c r="D57" s="21" t="str">
        <f>IF(B57="","",VLOOKUP(B57,LISTAS!$F$5:$I$207,4,0))</f>
        <v/>
      </c>
      <c r="E57" s="36"/>
      <c r="G57" s="32" t="str">
        <f t="shared" ref="G57:G63" si="21">IF(E57="","",E57+(ROW(E57)/10000))</f>
        <v/>
      </c>
      <c r="H57" s="33" t="str">
        <f t="shared" ref="H57:I63" si="22">IF($K57="","",IF(B57="","",B57))</f>
        <v/>
      </c>
      <c r="I57" s="33" t="str">
        <f t="shared" si="22"/>
        <v/>
      </c>
      <c r="J57" s="32" t="str">
        <f t="shared" ref="J57:J63" si="23">IF($K57="","",E57)</f>
        <v/>
      </c>
      <c r="K57" s="32" t="str">
        <f t="shared" ref="K57:K63" si="24">G57</f>
        <v/>
      </c>
      <c r="L57" s="32" t="str">
        <f>IF(K57="","",LARGE(G57:G76,M57))</f>
        <v/>
      </c>
      <c r="M57" s="44">
        <v>1</v>
      </c>
      <c r="N57" s="22"/>
      <c r="O57" s="45" t="str">
        <f>IF(R57&lt;&gt;"",_xlfn.RANK.EQ(R57,R57:R76,0),"")</f>
        <v/>
      </c>
      <c r="P57" s="23" t="str">
        <f>IF(K57="","",VLOOKUP(L57,G57:J76,2,0))</f>
        <v/>
      </c>
      <c r="Q57" s="23" t="str">
        <f>IF(K57="","",VLOOKUP(P57,LISTAS!$F$5:$G$204,2,0))</f>
        <v/>
      </c>
      <c r="R57" s="37" t="str">
        <f>IF(K57="","",VLOOKUP(L57,G57:J76,4,0))</f>
        <v/>
      </c>
      <c r="S57" s="24" t="str">
        <f>IF($O57="","",IF($O57=1,400,IF($O57=2,340,IF($O57=3,300,IF($O57=4,280,IF($O57=5,270,IF($O57=6,260,IF($O57=7,250,IF($O57=8,240,IF($O57=9,200,IF($O57=10,200,IF($O57=11,200,IF($O57=12,200,IF($O57=13,200,IF($O57=14,200,IF($O57=15,200,IF($O57=16,200,IF($O57&gt;16,"",""))))))))))))))))))</f>
        <v/>
      </c>
      <c r="T57" s="24" t="str">
        <f>IF(O57="","",IF($F$7="NÃO","",IF(O57=1,400,IF(O57=2,340,IF(O57=3,300,IF(O57=4,280,IF(O57=5,270,IF(O57=6,260,IF(O57=7,250,IF(O57=8,240,IF(O57=9,200,IF(O57=10,200,IF(O57=11,200,IF(O57=12,200,IF(O57=13,200,IF(O57=14,200,IF(O57=15,200,IF(O57=16,200,IF(O57&gt;16,"","")))))))))))))))))))</f>
        <v/>
      </c>
    </row>
    <row r="58" spans="1:20" s="5" customFormat="1" ht="18.75" customHeight="1" x14ac:dyDescent="0.25">
      <c r="B58" s="21"/>
      <c r="C58" s="21" t="str">
        <f>IF(B58="","",VLOOKUP(B58,LISTAS!$F$5:$I$204,2,0))</f>
        <v/>
      </c>
      <c r="D58" s="21" t="str">
        <f>IF(B58="","",VLOOKUP(B58,LISTAS!$F$5:$I$207,4,0))</f>
        <v/>
      </c>
      <c r="E58" s="36"/>
      <c r="G58" s="32" t="str">
        <f t="shared" si="21"/>
        <v/>
      </c>
      <c r="H58" s="33" t="str">
        <f t="shared" si="22"/>
        <v/>
      </c>
      <c r="I58" s="33" t="str">
        <f t="shared" si="22"/>
        <v/>
      </c>
      <c r="J58" s="32" t="str">
        <f t="shared" si="23"/>
        <v/>
      </c>
      <c r="K58" s="32" t="str">
        <f t="shared" si="24"/>
        <v/>
      </c>
      <c r="L58" s="32" t="str">
        <f>IF(K58="","",LARGE(G57:G76,M58))</f>
        <v/>
      </c>
      <c r="M58" s="44">
        <v>2</v>
      </c>
      <c r="N58" s="25"/>
      <c r="O58" s="45" t="str">
        <f>IF(R58&lt;&gt;"",_xlfn.RANK.EQ(R58,R57:R76,0),"")</f>
        <v/>
      </c>
      <c r="P58" s="23" t="str">
        <f>IF(K58="","",VLOOKUP(L58,G57:J76,2,0))</f>
        <v/>
      </c>
      <c r="Q58" s="23" t="str">
        <f>IF(K58="","",VLOOKUP(P58,LISTAS!$F$5:$G$204,2,0))</f>
        <v/>
      </c>
      <c r="R58" s="37" t="str">
        <f>IF(K58="","",VLOOKUP(L58,G57:J76,4,0))</f>
        <v/>
      </c>
      <c r="S58" s="24" t="str">
        <f t="shared" ref="S58:S76" si="25">IF($O58="","",IF($O58=1,400,IF($O58=2,340,IF($O58=3,300,IF($O58=4,280,IF($O58=5,270,IF($O58=6,260,IF($O58=7,250,IF($O58=8,240,IF($O58=9,200,IF($O58=10,200,IF($O58=11,200,IF($O58=12,200,IF($O58=13,200,IF($O58=14,200,IF($O58=15,200,IF($O58=16,200,IF($O58&gt;16,"",""))))))))))))))))))</f>
        <v/>
      </c>
      <c r="T58" s="24" t="str">
        <f t="shared" ref="T58:T76" si="26">IF(O58="","",IF($F$7="NÃO","",IF(O58=1,400,IF(O58=2,340,IF(O58=3,300,IF(O58=4,280,IF(O58=5,270,IF(O58=6,260,IF(O58=7,250,IF(O58=8,240,IF(O58=9,200,IF(O58=10,200,IF(O58=11,200,IF(O58=12,200,IF(O58=13,200,IF(O58=14,200,IF(O58=15,200,IF(O58=16,200,IF(O58&gt;16,"","")))))))))))))))))))</f>
        <v/>
      </c>
    </row>
    <row r="59" spans="1:20" s="5" customFormat="1" ht="18.75" customHeight="1" x14ac:dyDescent="0.3">
      <c r="B59" s="21"/>
      <c r="C59" s="21" t="str">
        <f>IF(B59="","",VLOOKUP(B59,LISTAS!$F$5:$I$204,2,0))</f>
        <v/>
      </c>
      <c r="D59" s="21" t="str">
        <f>IF(B59="","",VLOOKUP(B59,LISTAS!$F$5:$I$207,4,0))</f>
        <v/>
      </c>
      <c r="E59" s="36"/>
      <c r="G59" s="32" t="str">
        <f t="shared" si="21"/>
        <v/>
      </c>
      <c r="H59" s="33" t="str">
        <f t="shared" si="22"/>
        <v/>
      </c>
      <c r="I59" s="33" t="str">
        <f t="shared" si="22"/>
        <v/>
      </c>
      <c r="J59" s="32" t="str">
        <f t="shared" si="23"/>
        <v/>
      </c>
      <c r="K59" s="32" t="str">
        <f t="shared" si="24"/>
        <v/>
      </c>
      <c r="L59" s="32" t="str">
        <f>IF(K59="","",LARGE(G57:G76,M59))</f>
        <v/>
      </c>
      <c r="M59" s="44">
        <v>3</v>
      </c>
      <c r="N59" s="26"/>
      <c r="O59" s="45" t="str">
        <f>IF(R59&lt;&gt;"",_xlfn.RANK.EQ(R59,R57:R76,0),"")</f>
        <v/>
      </c>
      <c r="P59" s="23" t="str">
        <f>IF(K59="","",VLOOKUP(L59,G57:J76,2,0))</f>
        <v/>
      </c>
      <c r="Q59" s="23" t="str">
        <f>IF(K59="","",VLOOKUP(P59,LISTAS!$F$5:$G$204,2,0))</f>
        <v/>
      </c>
      <c r="R59" s="37" t="str">
        <f>IF(K59="","",VLOOKUP(L59,G57:J76,4,0))</f>
        <v/>
      </c>
      <c r="S59" s="24" t="str">
        <f t="shared" si="25"/>
        <v/>
      </c>
      <c r="T59" s="24" t="str">
        <f t="shared" si="26"/>
        <v/>
      </c>
    </row>
    <row r="60" spans="1:20" s="5" customFormat="1" ht="18.75" customHeight="1" x14ac:dyDescent="0.3">
      <c r="B60" s="21"/>
      <c r="C60" s="21" t="str">
        <f>IF(B60="","",VLOOKUP(B60,LISTAS!$F$5:$I$204,2,0))</f>
        <v/>
      </c>
      <c r="D60" s="21" t="str">
        <f>IF(B60="","",VLOOKUP(B60,LISTAS!$F$5:$I$207,4,0))</f>
        <v/>
      </c>
      <c r="E60" s="36"/>
      <c r="G60" s="32" t="str">
        <f t="shared" si="21"/>
        <v/>
      </c>
      <c r="H60" s="33" t="str">
        <f t="shared" si="22"/>
        <v/>
      </c>
      <c r="I60" s="33" t="str">
        <f t="shared" si="22"/>
        <v/>
      </c>
      <c r="J60" s="32" t="str">
        <f t="shared" si="23"/>
        <v/>
      </c>
      <c r="K60" s="32" t="str">
        <f t="shared" si="24"/>
        <v/>
      </c>
      <c r="L60" s="32" t="str">
        <f>IF(K60="","",LARGE(G57:G76,M60))</f>
        <v/>
      </c>
      <c r="M60" s="44">
        <v>4</v>
      </c>
      <c r="N60" s="26"/>
      <c r="O60" s="45" t="str">
        <f>IF(R60&lt;&gt;"",_xlfn.RANK.EQ(R60,R57:R76,0),"")</f>
        <v/>
      </c>
      <c r="P60" s="23" t="str">
        <f>IF(K60="","",VLOOKUP(L60,G57:J76,2,0))</f>
        <v/>
      </c>
      <c r="Q60" s="23" t="str">
        <f>IF(K60="","",VLOOKUP(P60,LISTAS!$F$5:$G$204,2,0))</f>
        <v/>
      </c>
      <c r="R60" s="37" t="str">
        <f>IF(K60="","",VLOOKUP(L60,G57:J76,4,0))</f>
        <v/>
      </c>
      <c r="S60" s="24" t="str">
        <f t="shared" si="25"/>
        <v/>
      </c>
      <c r="T60" s="24" t="str">
        <f t="shared" si="26"/>
        <v/>
      </c>
    </row>
    <row r="61" spans="1:20" s="5" customFormat="1" ht="18.75" customHeight="1" x14ac:dyDescent="0.3">
      <c r="B61" s="21"/>
      <c r="C61" s="21" t="str">
        <f>IF(B61="","",VLOOKUP(B61,LISTAS!$F$5:$I$204,2,0))</f>
        <v/>
      </c>
      <c r="D61" s="21" t="str">
        <f>IF(B61="","",VLOOKUP(B61,LISTAS!$F$5:$I$207,4,0))</f>
        <v/>
      </c>
      <c r="E61" s="36"/>
      <c r="G61" s="32" t="str">
        <f t="shared" si="21"/>
        <v/>
      </c>
      <c r="H61" s="33" t="str">
        <f t="shared" si="22"/>
        <v/>
      </c>
      <c r="I61" s="33" t="str">
        <f t="shared" si="22"/>
        <v/>
      </c>
      <c r="J61" s="32" t="str">
        <f t="shared" si="23"/>
        <v/>
      </c>
      <c r="K61" s="32" t="str">
        <f t="shared" si="24"/>
        <v/>
      </c>
      <c r="L61" s="32" t="str">
        <f>IF(K61="","",LARGE(G57:G76,M61))</f>
        <v/>
      </c>
      <c r="M61" s="44">
        <v>5</v>
      </c>
      <c r="N61" s="26"/>
      <c r="O61" s="45" t="str">
        <f>IF(R61&lt;&gt;"",_xlfn.RANK.EQ(R61,R57:R76,0),"")</f>
        <v/>
      </c>
      <c r="P61" s="23" t="str">
        <f>IF(K61="","",VLOOKUP(L61,G57:J76,2,0))</f>
        <v/>
      </c>
      <c r="Q61" s="23" t="str">
        <f>IF(K61="","",VLOOKUP(P61,LISTAS!$F$5:$G$204,2,0))</f>
        <v/>
      </c>
      <c r="R61" s="37" t="str">
        <f>IF(K61="","",VLOOKUP(L61,G57:J76,4,0))</f>
        <v/>
      </c>
      <c r="S61" s="24" t="str">
        <f t="shared" si="25"/>
        <v/>
      </c>
      <c r="T61" s="24" t="str">
        <f t="shared" si="26"/>
        <v/>
      </c>
    </row>
    <row r="62" spans="1:20" s="5" customFormat="1" ht="18.75" customHeight="1" x14ac:dyDescent="0.3">
      <c r="B62" s="21"/>
      <c r="C62" s="21" t="str">
        <f>IF(B62="","",VLOOKUP(B62,LISTAS!$F$5:$I$204,2,0))</f>
        <v/>
      </c>
      <c r="D62" s="21" t="str">
        <f>IF(B62="","",VLOOKUP(B62,LISTAS!$F$5:$I$207,4,0))</f>
        <v/>
      </c>
      <c r="E62" s="36"/>
      <c r="G62" s="32" t="str">
        <f t="shared" si="21"/>
        <v/>
      </c>
      <c r="H62" s="33" t="str">
        <f t="shared" si="22"/>
        <v/>
      </c>
      <c r="I62" s="33" t="str">
        <f t="shared" si="22"/>
        <v/>
      </c>
      <c r="J62" s="32" t="str">
        <f t="shared" si="23"/>
        <v/>
      </c>
      <c r="K62" s="32" t="str">
        <f t="shared" si="24"/>
        <v/>
      </c>
      <c r="L62" s="32" t="str">
        <f>IF(K62="","",LARGE(G57:G76,M62))</f>
        <v/>
      </c>
      <c r="M62" s="44">
        <v>6</v>
      </c>
      <c r="N62" s="26"/>
      <c r="O62" s="45" t="str">
        <f>IF(R62&lt;&gt;"",_xlfn.RANK.EQ(R62,R57:R76,0),"")</f>
        <v/>
      </c>
      <c r="P62" s="23" t="str">
        <f>IF(K62="","",VLOOKUP(L62,G57:J76,2,0))</f>
        <v/>
      </c>
      <c r="Q62" s="23" t="str">
        <f>IF(K62="","",VLOOKUP(P62,LISTAS!$F$5:$G$204,2,0))</f>
        <v/>
      </c>
      <c r="R62" s="37" t="str">
        <f>IF(K62="","",VLOOKUP(L62,G57:J76,4,0))</f>
        <v/>
      </c>
      <c r="S62" s="24" t="str">
        <f t="shared" si="25"/>
        <v/>
      </c>
      <c r="T62" s="24" t="str">
        <f t="shared" si="26"/>
        <v/>
      </c>
    </row>
    <row r="63" spans="1:20" s="5" customFormat="1" ht="18.75" customHeight="1" x14ac:dyDescent="0.3">
      <c r="B63" s="21"/>
      <c r="C63" s="21" t="str">
        <f>IF(B63="","",VLOOKUP(B63,LISTAS!$F$5:$I$204,2,0))</f>
        <v/>
      </c>
      <c r="D63" s="21" t="str">
        <f>IF(B63="","",VLOOKUP(B63,LISTAS!$F$5:$I$207,4,0))</f>
        <v/>
      </c>
      <c r="E63" s="36"/>
      <c r="G63" s="32" t="str">
        <f t="shared" si="21"/>
        <v/>
      </c>
      <c r="H63" s="33" t="str">
        <f t="shared" si="22"/>
        <v/>
      </c>
      <c r="I63" s="33" t="str">
        <f t="shared" si="22"/>
        <v/>
      </c>
      <c r="J63" s="32" t="str">
        <f t="shared" si="23"/>
        <v/>
      </c>
      <c r="K63" s="32" t="str">
        <f t="shared" si="24"/>
        <v/>
      </c>
      <c r="L63" s="32" t="str">
        <f>IF(K63="","",LARGE(G57:G76,M63))</f>
        <v/>
      </c>
      <c r="M63" s="44">
        <v>7</v>
      </c>
      <c r="N63" s="26"/>
      <c r="O63" s="45" t="str">
        <f>IF(R63&lt;&gt;"",_xlfn.RANK.EQ(R63,R57:R76,0),"")</f>
        <v/>
      </c>
      <c r="P63" s="23" t="str">
        <f>IF(K63="","",VLOOKUP(L63,G57:J76,2,0))</f>
        <v/>
      </c>
      <c r="Q63" s="23" t="str">
        <f>IF(K63="","",VLOOKUP(P63,LISTAS!$F$5:$G$204,2,0))</f>
        <v/>
      </c>
      <c r="R63" s="37" t="str">
        <f>IF(K63="","",VLOOKUP(L63,G57:J76,4,0))</f>
        <v/>
      </c>
      <c r="S63" s="24" t="str">
        <f t="shared" si="25"/>
        <v/>
      </c>
      <c r="T63" s="24" t="str">
        <f t="shared" si="26"/>
        <v/>
      </c>
    </row>
    <row r="64" spans="1:20" s="5" customFormat="1" ht="18.75" customHeight="1" x14ac:dyDescent="0.3">
      <c r="B64" s="21"/>
      <c r="C64" s="21" t="str">
        <f>IF(B64="","",VLOOKUP(B64,LISTAS!$F$5:$I$204,2,0))</f>
        <v/>
      </c>
      <c r="D64" s="21" t="str">
        <f>IF(B64="","",VLOOKUP(B64,LISTAS!$F$5:$I$207,4,0))</f>
        <v/>
      </c>
      <c r="E64" s="36"/>
      <c r="G64" s="32"/>
      <c r="H64" s="33"/>
      <c r="I64" s="33"/>
      <c r="J64" s="32"/>
      <c r="K64" s="32"/>
      <c r="L64" s="32" t="str">
        <f>IF(K64="","",LARGE(G57:G76,M64))</f>
        <v/>
      </c>
      <c r="M64" s="44">
        <v>8</v>
      </c>
      <c r="N64" s="26"/>
      <c r="O64" s="45" t="str">
        <f>IF(R64&lt;&gt;"",_xlfn.RANK.EQ(R64,R57:R76,0),"")</f>
        <v/>
      </c>
      <c r="P64" s="23" t="str">
        <f>IF(K64="","",VLOOKUP(L64,G57:J76,2,0))</f>
        <v/>
      </c>
      <c r="Q64" s="23" t="str">
        <f>IF(K64="","",VLOOKUP(P64,LISTAS!$F$5:$G$204,2,0))</f>
        <v/>
      </c>
      <c r="R64" s="37" t="str">
        <f>IF(K64="","",VLOOKUP(L64,G57:J76,4,0))</f>
        <v/>
      </c>
      <c r="S64" s="24" t="str">
        <f t="shared" si="25"/>
        <v/>
      </c>
      <c r="T64" s="24" t="str">
        <f t="shared" si="26"/>
        <v/>
      </c>
    </row>
    <row r="65" spans="1:20" s="5" customFormat="1" ht="18.75" customHeight="1" x14ac:dyDescent="0.3">
      <c r="B65" s="21"/>
      <c r="C65" s="21" t="str">
        <f>IF(B65="","",VLOOKUP(B65,LISTAS!$F$5:$I$204,2,0))</f>
        <v/>
      </c>
      <c r="D65" s="21" t="str">
        <f>IF(B65="","",VLOOKUP(B65,LISTAS!$F$5:$I$207,4,0))</f>
        <v/>
      </c>
      <c r="E65" s="36"/>
      <c r="G65" s="32"/>
      <c r="H65" s="33"/>
      <c r="I65" s="33"/>
      <c r="J65" s="32"/>
      <c r="K65" s="32"/>
      <c r="L65" s="32" t="str">
        <f>IF(K65="","",LARGE(G57:G76,M65))</f>
        <v/>
      </c>
      <c r="M65" s="44">
        <v>9</v>
      </c>
      <c r="N65" s="26"/>
      <c r="O65" s="45" t="str">
        <f>IF(R65&lt;&gt;"",_xlfn.RANK.EQ(R65,R57:R76,0),"")</f>
        <v/>
      </c>
      <c r="P65" s="23" t="str">
        <f>IF(K65="","",VLOOKUP(L65,G57:J76,2,0))</f>
        <v/>
      </c>
      <c r="Q65" s="23" t="str">
        <f>IF(K65="","",VLOOKUP(P65,LISTAS!$F$5:$G$204,2,0))</f>
        <v/>
      </c>
      <c r="R65" s="37" t="str">
        <f>IF(K65="","",VLOOKUP(L65,G57:J76,4,0))</f>
        <v/>
      </c>
      <c r="S65" s="24" t="str">
        <f t="shared" si="25"/>
        <v/>
      </c>
      <c r="T65" s="24" t="str">
        <f t="shared" si="26"/>
        <v/>
      </c>
    </row>
    <row r="66" spans="1:20" s="5" customFormat="1" ht="18.75" customHeight="1" x14ac:dyDescent="0.3">
      <c r="B66" s="21"/>
      <c r="C66" s="21" t="str">
        <f>IF(B66="","",VLOOKUP(B66,LISTAS!$F$5:$I$204,2,0))</f>
        <v/>
      </c>
      <c r="D66" s="21" t="str">
        <f>IF(B66="","",VLOOKUP(B66,LISTAS!$F$5:$I$207,4,0))</f>
        <v/>
      </c>
      <c r="E66" s="36"/>
      <c r="G66" s="32"/>
      <c r="H66" s="33"/>
      <c r="I66" s="33"/>
      <c r="J66" s="32"/>
      <c r="K66" s="32"/>
      <c r="L66" s="32" t="str">
        <f>IF(K66="","",LARGE(G57:G76,M66))</f>
        <v/>
      </c>
      <c r="M66" s="44">
        <v>10</v>
      </c>
      <c r="N66" s="26"/>
      <c r="O66" s="45" t="str">
        <f>IF(R66&lt;&gt;"",_xlfn.RANK.EQ(R66,R57:R76,0),"")</f>
        <v/>
      </c>
      <c r="P66" s="23" t="str">
        <f>IF(K66="","",VLOOKUP(L66,G57:J76,2,0))</f>
        <v/>
      </c>
      <c r="Q66" s="23" t="str">
        <f>IF(K66="","",VLOOKUP(P66,LISTAS!$F$5:$G$204,2,0))</f>
        <v/>
      </c>
      <c r="R66" s="37" t="str">
        <f>IF(K66="","",VLOOKUP(L66,G57:J76,4,0))</f>
        <v/>
      </c>
      <c r="S66" s="24" t="str">
        <f t="shared" si="25"/>
        <v/>
      </c>
      <c r="T66" s="24" t="str">
        <f t="shared" si="26"/>
        <v/>
      </c>
    </row>
    <row r="67" spans="1:20" s="5" customFormat="1" ht="18.75" customHeight="1" x14ac:dyDescent="0.3">
      <c r="B67" s="21"/>
      <c r="C67" s="21" t="str">
        <f>IF(B67="","",VLOOKUP(B67,LISTAS!$F$5:$I$204,2,0))</f>
        <v/>
      </c>
      <c r="D67" s="21" t="str">
        <f>IF(B67="","",VLOOKUP(B67,LISTAS!$F$5:$I$207,4,0))</f>
        <v/>
      </c>
      <c r="E67" s="36"/>
      <c r="G67" s="32"/>
      <c r="H67" s="33"/>
      <c r="I67" s="33"/>
      <c r="J67" s="32"/>
      <c r="K67" s="32"/>
      <c r="L67" s="32" t="str">
        <f>IF(K67="","",LARGE(G57:G76,M67))</f>
        <v/>
      </c>
      <c r="M67" s="44">
        <v>11</v>
      </c>
      <c r="N67" s="26"/>
      <c r="O67" s="45" t="str">
        <f>IF(R67&lt;&gt;"",_xlfn.RANK.EQ(R67,R57:R76,0),"")</f>
        <v/>
      </c>
      <c r="P67" s="23" t="str">
        <f>IF(K67="","",VLOOKUP(L67,G57:J76,2,0))</f>
        <v/>
      </c>
      <c r="Q67" s="23" t="str">
        <f>IF(K67="","",VLOOKUP(P67,LISTAS!$F$5:$G$204,2,0))</f>
        <v/>
      </c>
      <c r="R67" s="37" t="str">
        <f>IF(K67="","",VLOOKUP(L67,G57:J76,4,0))</f>
        <v/>
      </c>
      <c r="S67" s="24" t="str">
        <f t="shared" si="25"/>
        <v/>
      </c>
      <c r="T67" s="24" t="str">
        <f t="shared" si="26"/>
        <v/>
      </c>
    </row>
    <row r="68" spans="1:20" s="5" customFormat="1" ht="18.75" customHeight="1" x14ac:dyDescent="0.3">
      <c r="B68" s="21"/>
      <c r="C68" s="21" t="str">
        <f>IF(B68="","",VLOOKUP(B68,LISTAS!$F$5:$I$204,2,0))</f>
        <v/>
      </c>
      <c r="D68" s="21" t="str">
        <f>IF(B68="","",VLOOKUP(B68,LISTAS!$F$5:$I$207,4,0))</f>
        <v/>
      </c>
      <c r="E68" s="36"/>
      <c r="G68" s="32"/>
      <c r="H68" s="33"/>
      <c r="I68" s="33"/>
      <c r="J68" s="32"/>
      <c r="K68" s="32"/>
      <c r="L68" s="32" t="str">
        <f>IF(K68="","",LARGE(G57:G76,M68))</f>
        <v/>
      </c>
      <c r="M68" s="44">
        <v>12</v>
      </c>
      <c r="N68" s="26"/>
      <c r="O68" s="45" t="str">
        <f>IF(R68&lt;&gt;"",_xlfn.RANK.EQ(R68,R57:R76,0),"")</f>
        <v/>
      </c>
      <c r="P68" s="23" t="str">
        <f>IF(K68="","",VLOOKUP(L68,G57:J76,2,0))</f>
        <v/>
      </c>
      <c r="Q68" s="23" t="str">
        <f>IF(K68="","",VLOOKUP(P68,LISTAS!$F$5:$G$204,2,0))</f>
        <v/>
      </c>
      <c r="R68" s="37" t="str">
        <f>IF(K68="","",VLOOKUP(L68,G57:J76,4,0))</f>
        <v/>
      </c>
      <c r="S68" s="24" t="str">
        <f t="shared" si="25"/>
        <v/>
      </c>
      <c r="T68" s="24" t="str">
        <f t="shared" si="26"/>
        <v/>
      </c>
    </row>
    <row r="69" spans="1:20" s="5" customFormat="1" ht="18.75" customHeight="1" x14ac:dyDescent="0.3">
      <c r="B69" s="21"/>
      <c r="C69" s="21" t="str">
        <f>IF(B69="","",VLOOKUP(B69,LISTAS!$F$5:$I$204,2,0))</f>
        <v/>
      </c>
      <c r="D69" s="21" t="str">
        <f>IF(B69="","",VLOOKUP(B69,LISTAS!$F$5:$I$207,4,0))</f>
        <v/>
      </c>
      <c r="E69" s="36"/>
      <c r="G69" s="32"/>
      <c r="H69" s="33"/>
      <c r="I69" s="33"/>
      <c r="J69" s="32"/>
      <c r="K69" s="32"/>
      <c r="L69" s="32" t="str">
        <f>IF(K69="","",LARGE(G57:G76,M69))</f>
        <v/>
      </c>
      <c r="M69" s="44">
        <v>13</v>
      </c>
      <c r="N69" s="26"/>
      <c r="O69" s="45" t="str">
        <f>IF(R69&lt;&gt;"",_xlfn.RANK.EQ(R69,R57:R76,0),"")</f>
        <v/>
      </c>
      <c r="P69" s="23" t="str">
        <f>IF(K69="","",VLOOKUP(L69,G57:J76,2,0))</f>
        <v/>
      </c>
      <c r="Q69" s="23" t="str">
        <f>IF(K69="","",VLOOKUP(P69,LISTAS!$F$5:$G$204,2,0))</f>
        <v/>
      </c>
      <c r="R69" s="37" t="str">
        <f>IF(K69="","",VLOOKUP(L69,G57:J76,4,0))</f>
        <v/>
      </c>
      <c r="S69" s="24" t="str">
        <f t="shared" si="25"/>
        <v/>
      </c>
      <c r="T69" s="24" t="str">
        <f t="shared" si="26"/>
        <v/>
      </c>
    </row>
    <row r="70" spans="1:20" s="5" customFormat="1" ht="18.75" customHeight="1" x14ac:dyDescent="0.3">
      <c r="B70" s="21"/>
      <c r="C70" s="21" t="str">
        <f>IF(B70="","",VLOOKUP(B70,LISTAS!$F$5:$I$204,2,0))</f>
        <v/>
      </c>
      <c r="D70" s="21" t="str">
        <f>IF(B70="","",VLOOKUP(B70,LISTAS!$F$5:$I$207,4,0))</f>
        <v/>
      </c>
      <c r="E70" s="36"/>
      <c r="G70" s="32"/>
      <c r="H70" s="33"/>
      <c r="I70" s="33"/>
      <c r="J70" s="32"/>
      <c r="K70" s="32"/>
      <c r="L70" s="32" t="str">
        <f>IF(K70="","",LARGE(G57:G76,M70))</f>
        <v/>
      </c>
      <c r="M70" s="44">
        <v>14</v>
      </c>
      <c r="N70" s="26"/>
      <c r="O70" s="45" t="str">
        <f>IF(R70&lt;&gt;"",_xlfn.RANK.EQ(R70,R57:R76,0),"")</f>
        <v/>
      </c>
      <c r="P70" s="23" t="str">
        <f>IF(K70="","",VLOOKUP(L70,G57:J76,2,0))</f>
        <v/>
      </c>
      <c r="Q70" s="23" t="str">
        <f>IF(K70="","",VLOOKUP(P70,LISTAS!$F$5:$G$204,2,0))</f>
        <v/>
      </c>
      <c r="R70" s="37" t="str">
        <f>IF(K70="","",VLOOKUP(L70,G57:J76,4,0))</f>
        <v/>
      </c>
      <c r="S70" s="24" t="str">
        <f t="shared" si="25"/>
        <v/>
      </c>
      <c r="T70" s="24" t="str">
        <f t="shared" si="26"/>
        <v/>
      </c>
    </row>
    <row r="71" spans="1:20" s="5" customFormat="1" ht="18.75" customHeight="1" x14ac:dyDescent="0.3">
      <c r="B71" s="21"/>
      <c r="C71" s="21" t="str">
        <f>IF(B71="","",VLOOKUP(B71,LISTAS!$F$5:$I$204,2,0))</f>
        <v/>
      </c>
      <c r="D71" s="21" t="str">
        <f>IF(B71="","",VLOOKUP(B71,LISTAS!$F$5:$I$207,4,0))</f>
        <v/>
      </c>
      <c r="E71" s="36"/>
      <c r="G71" s="32"/>
      <c r="H71" s="33"/>
      <c r="I71" s="33"/>
      <c r="J71" s="32"/>
      <c r="K71" s="32"/>
      <c r="L71" s="32" t="str">
        <f>IF(K71="","",LARGE(G57:G76,M71))</f>
        <v/>
      </c>
      <c r="M71" s="44">
        <v>15</v>
      </c>
      <c r="N71" s="26"/>
      <c r="O71" s="45" t="str">
        <f>IF(R71&lt;&gt;"",_xlfn.RANK.EQ(R71,R57:R76,0),"")</f>
        <v/>
      </c>
      <c r="P71" s="23" t="str">
        <f>IF(K71="","",VLOOKUP(L71,G57:J76,2,0))</f>
        <v/>
      </c>
      <c r="Q71" s="23" t="str">
        <f>IF(K71="","",VLOOKUP(P71,LISTAS!$F$5:$G$204,2,0))</f>
        <v/>
      </c>
      <c r="R71" s="37" t="str">
        <f>IF(K71="","",VLOOKUP(L71,G57:J76,4,0))</f>
        <v/>
      </c>
      <c r="S71" s="24" t="str">
        <f t="shared" si="25"/>
        <v/>
      </c>
      <c r="T71" s="24" t="str">
        <f t="shared" si="26"/>
        <v/>
      </c>
    </row>
    <row r="72" spans="1:20" s="5" customFormat="1" ht="18.75" customHeight="1" x14ac:dyDescent="0.3">
      <c r="B72" s="21"/>
      <c r="C72" s="21" t="str">
        <f>IF(B72="","",VLOOKUP(B72,LISTAS!$F$5:$I$204,2,0))</f>
        <v/>
      </c>
      <c r="D72" s="21" t="str">
        <f>IF(B72="","",VLOOKUP(B72,LISTAS!$F$5:$I$207,4,0))</f>
        <v/>
      </c>
      <c r="E72" s="36"/>
      <c r="G72" s="32"/>
      <c r="H72" s="33"/>
      <c r="I72" s="33"/>
      <c r="J72" s="32"/>
      <c r="K72" s="32"/>
      <c r="L72" s="32" t="str">
        <f>IF(K72="","",LARGE(G57:G76,M72))</f>
        <v/>
      </c>
      <c r="M72" s="44">
        <v>16</v>
      </c>
      <c r="N72" s="26"/>
      <c r="O72" s="45" t="str">
        <f>IF(R72&lt;&gt;"",_xlfn.RANK.EQ(R72,R57:R76,0),"")</f>
        <v/>
      </c>
      <c r="P72" s="23" t="str">
        <f>IF(K72="","",VLOOKUP(L72,G57:J76,2,0))</f>
        <v/>
      </c>
      <c r="Q72" s="23" t="str">
        <f>IF(K72="","",VLOOKUP(P72,LISTAS!$F$5:$G$204,2,0))</f>
        <v/>
      </c>
      <c r="R72" s="37" t="str">
        <f>IF(K72="","",VLOOKUP(L72,G57:J76,4,0))</f>
        <v/>
      </c>
      <c r="S72" s="24" t="str">
        <f t="shared" si="25"/>
        <v/>
      </c>
      <c r="T72" s="24" t="str">
        <f t="shared" si="26"/>
        <v/>
      </c>
    </row>
    <row r="73" spans="1:20" s="5" customFormat="1" ht="18.75" customHeight="1" x14ac:dyDescent="0.3">
      <c r="B73" s="21"/>
      <c r="C73" s="21" t="str">
        <f>IF(B73="","",VLOOKUP(B73,LISTAS!$F$5:$I$204,2,0))</f>
        <v/>
      </c>
      <c r="D73" s="21" t="str">
        <f>IF(B73="","",VLOOKUP(B73,LISTAS!$F$5:$I$207,4,0))</f>
        <v/>
      </c>
      <c r="E73" s="36"/>
      <c r="G73" s="32" t="str">
        <f t="shared" ref="G73:G74" si="27">IF(E73="","",E73+(ROW(E73)/10000))</f>
        <v/>
      </c>
      <c r="H73" s="33" t="str">
        <f t="shared" ref="H73:I74" si="28">IF($K73="","",IF(B73="","",B73))</f>
        <v/>
      </c>
      <c r="I73" s="33" t="str">
        <f t="shared" si="28"/>
        <v/>
      </c>
      <c r="J73" s="32" t="str">
        <f t="shared" ref="J73:J74" si="29">IF($K73="","",E73)</f>
        <v/>
      </c>
      <c r="K73" s="32" t="str">
        <f t="shared" ref="K73:K74" si="30">G73</f>
        <v/>
      </c>
      <c r="L73" s="32" t="str">
        <f>IF(K73="","",LARGE(G57:G76,M73))</f>
        <v/>
      </c>
      <c r="M73" s="44">
        <v>17</v>
      </c>
      <c r="N73" s="26"/>
      <c r="O73" s="45" t="str">
        <f>IF(R73&lt;&gt;"",_xlfn.RANK.EQ(R73,R57:R76,0),"")</f>
        <v/>
      </c>
      <c r="P73" s="23" t="str">
        <f>IF(K73="","",VLOOKUP(L73,G57:J76,2,0))</f>
        <v/>
      </c>
      <c r="Q73" s="23" t="str">
        <f>IF(K73="","",VLOOKUP(P73,LISTAS!$F$5:$G$204,2,0))</f>
        <v/>
      </c>
      <c r="R73" s="37" t="str">
        <f>IF(K73="","",VLOOKUP(L73,G57:J76,4,0))</f>
        <v/>
      </c>
      <c r="S73" s="24" t="str">
        <f t="shared" si="25"/>
        <v/>
      </c>
      <c r="T73" s="24" t="str">
        <f t="shared" si="26"/>
        <v/>
      </c>
    </row>
    <row r="74" spans="1:20" s="5" customFormat="1" ht="18.75" customHeight="1" x14ac:dyDescent="0.3">
      <c r="B74" s="21"/>
      <c r="C74" s="21" t="str">
        <f>IF(B74="","",VLOOKUP(B74,LISTAS!$F$5:$I$204,2,0))</f>
        <v/>
      </c>
      <c r="D74" s="21" t="str">
        <f>IF(B74="","",VLOOKUP(B74,LISTAS!$F$5:$I$207,4,0))</f>
        <v/>
      </c>
      <c r="E74" s="36"/>
      <c r="G74" s="32" t="str">
        <f t="shared" si="27"/>
        <v/>
      </c>
      <c r="H74" s="33" t="str">
        <f t="shared" si="28"/>
        <v/>
      </c>
      <c r="I74" s="33" t="str">
        <f t="shared" si="28"/>
        <v/>
      </c>
      <c r="J74" s="32" t="str">
        <f t="shared" si="29"/>
        <v/>
      </c>
      <c r="K74" s="32" t="str">
        <f t="shared" si="30"/>
        <v/>
      </c>
      <c r="L74" s="32" t="str">
        <f>IF(K74="","",LARGE(G57:G76,M74))</f>
        <v/>
      </c>
      <c r="M74" s="44">
        <v>18</v>
      </c>
      <c r="N74" s="26"/>
      <c r="O74" s="45" t="str">
        <f>IF(R74&lt;&gt;"",_xlfn.RANK.EQ(R74,R57:R76,0),"")</f>
        <v/>
      </c>
      <c r="P74" s="23" t="str">
        <f>IF(K74="","",VLOOKUP(L74,G57:J76,2,0))</f>
        <v/>
      </c>
      <c r="Q74" s="23" t="str">
        <f>IF(K74="","",VLOOKUP(P74,LISTAS!$F$5:$G$204,2,0))</f>
        <v/>
      </c>
      <c r="R74" s="37" t="str">
        <f>IF(K74="","",VLOOKUP(L74,G57:J76,4,0))</f>
        <v/>
      </c>
      <c r="S74" s="24" t="str">
        <f t="shared" si="25"/>
        <v/>
      </c>
      <c r="T74" s="24" t="str">
        <f t="shared" si="26"/>
        <v/>
      </c>
    </row>
    <row r="75" spans="1:20" s="5" customFormat="1" ht="18.75" customHeight="1" x14ac:dyDescent="0.3">
      <c r="B75" s="21"/>
      <c r="C75" s="21" t="str">
        <f>IF(B75="","",VLOOKUP(B75,LISTAS!$F$5:$I$204,2,0))</f>
        <v/>
      </c>
      <c r="D75" s="21" t="str">
        <f>IF(B75="","",VLOOKUP(B75,LISTAS!$F$5:$I$207,4,0))</f>
        <v/>
      </c>
      <c r="E75" s="36"/>
      <c r="G75" s="32"/>
      <c r="H75" s="33"/>
      <c r="I75" s="33"/>
      <c r="J75" s="32"/>
      <c r="K75" s="32"/>
      <c r="L75" s="32" t="str">
        <f>IF(K75="","",LARGE(G57:G76,M75))</f>
        <v/>
      </c>
      <c r="M75" s="44">
        <v>19</v>
      </c>
      <c r="N75" s="26"/>
      <c r="O75" s="45" t="str">
        <f>IF(R75&lt;&gt;"",_xlfn.RANK.EQ(R75,R57:R76,0),"")</f>
        <v/>
      </c>
      <c r="P75" s="23" t="str">
        <f>IF(K75="","",VLOOKUP(L75,G57:J76,2,0))</f>
        <v/>
      </c>
      <c r="Q75" s="23" t="str">
        <f>IF(K75="","",VLOOKUP(P75,LISTAS!$F$5:$G$204,2,0))</f>
        <v/>
      </c>
      <c r="R75" s="37" t="str">
        <f>IF(K75="","",VLOOKUP(L75,G57:J76,4,0))</f>
        <v/>
      </c>
      <c r="S75" s="24" t="str">
        <f t="shared" si="25"/>
        <v/>
      </c>
      <c r="T75" s="24" t="str">
        <f t="shared" si="26"/>
        <v/>
      </c>
    </row>
    <row r="76" spans="1:20" s="5" customFormat="1" ht="18.75" customHeight="1" x14ac:dyDescent="0.3">
      <c r="B76" s="21"/>
      <c r="C76" s="21" t="str">
        <f>IF(B76="","",VLOOKUP(B76,LISTAS!$F$5:$I$204,2,0))</f>
        <v/>
      </c>
      <c r="D76" s="21" t="str">
        <f>IF(B76="","",VLOOKUP(B76,LISTAS!$F$5:$I$207,4,0))</f>
        <v/>
      </c>
      <c r="E76" s="36"/>
      <c r="G76" s="32" t="str">
        <f t="shared" ref="G76" si="31">IF(E76="","",E76+(ROW(E76)/10000))</f>
        <v/>
      </c>
      <c r="H76" s="33" t="str">
        <f t="shared" ref="H76:I76" si="32">IF($K76="","",IF(B76="","",B76))</f>
        <v/>
      </c>
      <c r="I76" s="33" t="str">
        <f t="shared" si="32"/>
        <v/>
      </c>
      <c r="J76" s="32" t="str">
        <f t="shared" ref="J76" si="33">IF($K76="","",E76)</f>
        <v/>
      </c>
      <c r="K76" s="32" t="str">
        <f t="shared" ref="K76" si="34">G76</f>
        <v/>
      </c>
      <c r="L76" s="32" t="str">
        <f>IF(K76="","",LARGE(G57:G76,M76))</f>
        <v/>
      </c>
      <c r="M76" s="44">
        <v>20</v>
      </c>
      <c r="N76" s="26"/>
      <c r="O76" s="45" t="str">
        <f>IF(R76&lt;&gt;"",_xlfn.RANK.EQ(R76,R57:R76,0),"")</f>
        <v/>
      </c>
      <c r="P76" s="23" t="str">
        <f>IF(K76="","",VLOOKUP(L76,G57:J76,2,0))</f>
        <v/>
      </c>
      <c r="Q76" s="23" t="str">
        <f>IF(K76="","",VLOOKUP(P76,LISTAS!$F$5:$G$204,2,0))</f>
        <v/>
      </c>
      <c r="R76" s="37" t="str">
        <f>IF(K76="","",VLOOKUP(L76,G57:J76,4,0))</f>
        <v/>
      </c>
      <c r="S76" s="24" t="str">
        <f t="shared" si="25"/>
        <v/>
      </c>
      <c r="T76" s="24" t="str">
        <f t="shared" si="26"/>
        <v/>
      </c>
    </row>
    <row r="77" spans="1:20" ht="20.25" customHeight="1" x14ac:dyDescent="0.25"/>
    <row r="78" spans="1:20" ht="20.25" customHeight="1" x14ac:dyDescent="0.25">
      <c r="A78" s="2"/>
      <c r="B78" s="54" t="s">
        <v>34</v>
      </c>
      <c r="C78" s="55"/>
      <c r="E78" s="34"/>
      <c r="F78" s="35"/>
      <c r="G78" s="11"/>
      <c r="H78" s="12"/>
      <c r="I78" s="12"/>
      <c r="J78" s="12"/>
      <c r="K78" s="13"/>
      <c r="L78" s="12"/>
      <c r="M78" s="14"/>
      <c r="N78" s="43"/>
      <c r="O78" s="56" t="s">
        <v>13</v>
      </c>
      <c r="P78" s="57"/>
      <c r="Q78" s="57"/>
      <c r="R78" s="57"/>
      <c r="S78" s="57"/>
      <c r="T78" s="58"/>
    </row>
    <row r="79" spans="1:20" ht="20.25" hidden="1" customHeight="1" x14ac:dyDescent="0.25">
      <c r="A79" s="2"/>
      <c r="B79" s="51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3"/>
    </row>
    <row r="80" spans="1:20" s="15" customFormat="1" ht="28.5" customHeight="1" x14ac:dyDescent="0.25">
      <c r="B80" s="16" t="s">
        <v>14</v>
      </c>
      <c r="C80" s="16" t="s">
        <v>1</v>
      </c>
      <c r="D80" s="16" t="s">
        <v>15</v>
      </c>
      <c r="E80" s="16" t="s">
        <v>2</v>
      </c>
      <c r="F80" s="17"/>
      <c r="G80" s="18"/>
      <c r="H80" s="19"/>
      <c r="I80" s="19"/>
      <c r="J80" s="19"/>
      <c r="K80" s="20"/>
      <c r="L80" s="19"/>
      <c r="M80" s="18"/>
      <c r="N80" s="18"/>
      <c r="O80" s="27" t="s">
        <v>4</v>
      </c>
      <c r="P80" s="27" t="s">
        <v>14</v>
      </c>
      <c r="Q80" s="27" t="s">
        <v>1</v>
      </c>
      <c r="R80" s="27" t="s">
        <v>16</v>
      </c>
      <c r="S80" s="42" t="s">
        <v>17</v>
      </c>
      <c r="T80" s="42" t="s">
        <v>18</v>
      </c>
    </row>
    <row r="81" spans="2:20" s="5" customFormat="1" ht="18.75" customHeight="1" x14ac:dyDescent="0.25">
      <c r="B81" s="21"/>
      <c r="C81" s="21" t="str">
        <f>IF(B81="","",VLOOKUP(B81,LISTAS!$F$5:$I$204,2,0))</f>
        <v/>
      </c>
      <c r="D81" s="21" t="str">
        <f>IF(B81="","",VLOOKUP(B81,LISTAS!$F$5:$I$207,4,0))</f>
        <v/>
      </c>
      <c r="E81" s="36"/>
      <c r="G81" s="32" t="str">
        <f t="shared" ref="G81:G87" si="35">IF(E81="","",E81+(ROW(E81)/10000))</f>
        <v/>
      </c>
      <c r="H81" s="33" t="str">
        <f t="shared" ref="H81:I87" si="36">IF($K81="","",IF(B81="","",B81))</f>
        <v/>
      </c>
      <c r="I81" s="33" t="str">
        <f t="shared" si="36"/>
        <v/>
      </c>
      <c r="J81" s="32" t="str">
        <f t="shared" ref="J81:J87" si="37">IF($K81="","",E81)</f>
        <v/>
      </c>
      <c r="K81" s="32" t="str">
        <f t="shared" ref="K81:K87" si="38">G81</f>
        <v/>
      </c>
      <c r="L81" s="32" t="str">
        <f>IF(K81="","",LARGE(G81:G100,M81))</f>
        <v/>
      </c>
      <c r="M81" s="44">
        <v>1</v>
      </c>
      <c r="N81" s="22"/>
      <c r="O81" s="45" t="str">
        <f>IF(R81&lt;&gt;"",_xlfn.RANK.EQ(R81,R81:R100,0),"")</f>
        <v/>
      </c>
      <c r="P81" s="23" t="str">
        <f>IF(K81="","",VLOOKUP(L81,G81:J100,2,0))</f>
        <v/>
      </c>
      <c r="Q81" s="23" t="str">
        <f>IF(K81="","",VLOOKUP(P81,LISTAS!$F$5:$G$204,2,0))</f>
        <v/>
      </c>
      <c r="R81" s="37" t="str">
        <f>IF(K81="","",VLOOKUP(L81,G81:J100,4,0))</f>
        <v/>
      </c>
      <c r="S81" s="24" t="str">
        <f>IF($O81="","",IF($O81=1,400,IF($O81=2,340,IF($O81=3,300,IF($O81=4,280,IF($O81=5,270,IF($O81=6,260,IF($O81=7,250,IF($O81=8,240,IF($O81=9,200,IF($O81=10,200,IF($O81=11,200,IF($O81=12,200,IF($O81=13,200,IF($O81=14,200,IF($O81=15,200,IF($O81=16,200,IF($O81&gt;16,"",""))))))))))))))))))</f>
        <v/>
      </c>
      <c r="T81" s="24" t="str">
        <f>IF(O81="","",IF($F$7="NÃO","",IF(O81=1,400,IF(O81=2,340,IF(O81=3,300,IF(O81=4,280,IF(O81=5,270,IF(O81=6,260,IF(O81=7,250,IF(O81=8,240,IF(O81=9,200,IF(O81=10,200,IF(O81=11,200,IF(O81=12,200,IF(O81=13,200,IF(O81=14,200,IF(O81=15,200,IF(O81=16,200,IF(O81&gt;16,"","")))))))))))))))))))</f>
        <v/>
      </c>
    </row>
    <row r="82" spans="2:20" s="5" customFormat="1" ht="18.75" customHeight="1" x14ac:dyDescent="0.25">
      <c r="B82" s="21"/>
      <c r="C82" s="21" t="str">
        <f>IF(B82="","",VLOOKUP(B82,LISTAS!$F$5:$I$204,2,0))</f>
        <v/>
      </c>
      <c r="D82" s="21" t="str">
        <f>IF(B82="","",VLOOKUP(B82,LISTAS!$F$5:$I$207,4,0))</f>
        <v/>
      </c>
      <c r="E82" s="36"/>
      <c r="G82" s="32" t="str">
        <f t="shared" si="35"/>
        <v/>
      </c>
      <c r="H82" s="33" t="str">
        <f t="shared" si="36"/>
        <v/>
      </c>
      <c r="I82" s="33" t="str">
        <f t="shared" si="36"/>
        <v/>
      </c>
      <c r="J82" s="32" t="str">
        <f t="shared" si="37"/>
        <v/>
      </c>
      <c r="K82" s="32" t="str">
        <f t="shared" si="38"/>
        <v/>
      </c>
      <c r="L82" s="32" t="str">
        <f>IF(K82="","",LARGE(G81:G100,M82))</f>
        <v/>
      </c>
      <c r="M82" s="44">
        <v>2</v>
      </c>
      <c r="N82" s="25"/>
      <c r="O82" s="45" t="str">
        <f>IF(R82&lt;&gt;"",_xlfn.RANK.EQ(R82,R81:R100,0),"")</f>
        <v/>
      </c>
      <c r="P82" s="23" t="str">
        <f>IF(K82="","",VLOOKUP(L82,G81:J100,2,0))</f>
        <v/>
      </c>
      <c r="Q82" s="23" t="str">
        <f>IF(K82="","",VLOOKUP(P82,LISTAS!$F$5:$G$204,2,0))</f>
        <v/>
      </c>
      <c r="R82" s="37" t="str">
        <f>IF(K82="","",VLOOKUP(L82,G81:J100,4,0))</f>
        <v/>
      </c>
      <c r="S82" s="24" t="str">
        <f t="shared" ref="S82:S100" si="39">IF($O82="","",IF($O82=1,400,IF($O82=2,340,IF($O82=3,300,IF($O82=4,280,IF($O82=5,270,IF($O82=6,260,IF($O82=7,250,IF($O82=8,240,IF($O82=9,200,IF($O82=10,200,IF($O82=11,200,IF($O82=12,200,IF($O82=13,200,IF($O82=14,200,IF($O82=15,200,IF($O82=16,200,IF($O82&gt;16,"",""))))))))))))))))))</f>
        <v/>
      </c>
      <c r="T82" s="24" t="str">
        <f t="shared" ref="T82:T100" si="40">IF(O82="","",IF($F$7="NÃO","",IF(O82=1,400,IF(O82=2,340,IF(O82=3,300,IF(O82=4,280,IF(O82=5,270,IF(O82=6,260,IF(O82=7,250,IF(O82=8,240,IF(O82=9,200,IF(O82=10,200,IF(O82=11,200,IF(O82=12,200,IF(O82=13,200,IF(O82=14,200,IF(O82=15,200,IF(O82=16,200,IF(O82&gt;16,"","")))))))))))))))))))</f>
        <v/>
      </c>
    </row>
    <row r="83" spans="2:20" s="5" customFormat="1" ht="18.75" customHeight="1" x14ac:dyDescent="0.3">
      <c r="B83" s="21"/>
      <c r="C83" s="21" t="str">
        <f>IF(B83="","",VLOOKUP(B83,LISTAS!$F$5:$I$204,2,0))</f>
        <v/>
      </c>
      <c r="D83" s="21" t="str">
        <f>IF(B83="","",VLOOKUP(B83,LISTAS!$F$5:$I$207,4,0))</f>
        <v/>
      </c>
      <c r="E83" s="36"/>
      <c r="G83" s="32" t="str">
        <f t="shared" si="35"/>
        <v/>
      </c>
      <c r="H83" s="33" t="str">
        <f t="shared" si="36"/>
        <v/>
      </c>
      <c r="I83" s="33" t="str">
        <f t="shared" si="36"/>
        <v/>
      </c>
      <c r="J83" s="32" t="str">
        <f t="shared" si="37"/>
        <v/>
      </c>
      <c r="K83" s="32" t="str">
        <f t="shared" si="38"/>
        <v/>
      </c>
      <c r="L83" s="32" t="str">
        <f>IF(K83="","",LARGE(G81:G100,M83))</f>
        <v/>
      </c>
      <c r="M83" s="44">
        <v>3</v>
      </c>
      <c r="N83" s="26"/>
      <c r="O83" s="45" t="str">
        <f>IF(R83&lt;&gt;"",_xlfn.RANK.EQ(R83,R81:R100,0),"")</f>
        <v/>
      </c>
      <c r="P83" s="23" t="str">
        <f>IF(K83="","",VLOOKUP(L83,G81:J100,2,0))</f>
        <v/>
      </c>
      <c r="Q83" s="23" t="str">
        <f>IF(K83="","",VLOOKUP(P83,LISTAS!$F$5:$G$204,2,0))</f>
        <v/>
      </c>
      <c r="R83" s="37" t="str">
        <f>IF(K83="","",VLOOKUP(L83,G81:J100,4,0))</f>
        <v/>
      </c>
      <c r="S83" s="24" t="str">
        <f t="shared" si="39"/>
        <v/>
      </c>
      <c r="T83" s="24" t="str">
        <f t="shared" si="40"/>
        <v/>
      </c>
    </row>
    <row r="84" spans="2:20" s="5" customFormat="1" ht="18.75" customHeight="1" x14ac:dyDescent="0.3">
      <c r="B84" s="21"/>
      <c r="C84" s="21" t="str">
        <f>IF(B84="","",VLOOKUP(B84,LISTAS!$F$5:$I$204,2,0))</f>
        <v/>
      </c>
      <c r="D84" s="21" t="str">
        <f>IF(B84="","",VLOOKUP(B84,LISTAS!$F$5:$I$207,4,0))</f>
        <v/>
      </c>
      <c r="E84" s="36"/>
      <c r="G84" s="32" t="str">
        <f t="shared" si="35"/>
        <v/>
      </c>
      <c r="H84" s="33" t="str">
        <f t="shared" si="36"/>
        <v/>
      </c>
      <c r="I84" s="33" t="str">
        <f t="shared" si="36"/>
        <v/>
      </c>
      <c r="J84" s="32" t="str">
        <f t="shared" si="37"/>
        <v/>
      </c>
      <c r="K84" s="32" t="str">
        <f t="shared" si="38"/>
        <v/>
      </c>
      <c r="L84" s="32" t="str">
        <f>IF(K84="","",LARGE(G81:G100,M84))</f>
        <v/>
      </c>
      <c r="M84" s="44">
        <v>4</v>
      </c>
      <c r="N84" s="26"/>
      <c r="O84" s="45" t="str">
        <f>IF(R84&lt;&gt;"",_xlfn.RANK.EQ(R84,R81:R100,0),"")</f>
        <v/>
      </c>
      <c r="P84" s="23" t="str">
        <f>IF(K84="","",VLOOKUP(L84,G81:J100,2,0))</f>
        <v/>
      </c>
      <c r="Q84" s="23" t="str">
        <f>IF(K84="","",VLOOKUP(P84,LISTAS!$F$5:$G$204,2,0))</f>
        <v/>
      </c>
      <c r="R84" s="37" t="str">
        <f>IF(K84="","",VLOOKUP(L84,G81:J100,4,0))</f>
        <v/>
      </c>
      <c r="S84" s="24" t="str">
        <f t="shared" si="39"/>
        <v/>
      </c>
      <c r="T84" s="24" t="str">
        <f t="shared" si="40"/>
        <v/>
      </c>
    </row>
    <row r="85" spans="2:20" s="5" customFormat="1" ht="18.75" customHeight="1" x14ac:dyDescent="0.3">
      <c r="B85" s="21"/>
      <c r="C85" s="21" t="str">
        <f>IF(B85="","",VLOOKUP(B85,LISTAS!$F$5:$I$204,2,0))</f>
        <v/>
      </c>
      <c r="D85" s="21" t="str">
        <f>IF(B85="","",VLOOKUP(B85,LISTAS!$F$5:$I$207,4,0))</f>
        <v/>
      </c>
      <c r="E85" s="36"/>
      <c r="G85" s="32" t="str">
        <f t="shared" si="35"/>
        <v/>
      </c>
      <c r="H85" s="33" t="str">
        <f t="shared" si="36"/>
        <v/>
      </c>
      <c r="I85" s="33" t="str">
        <f t="shared" si="36"/>
        <v/>
      </c>
      <c r="J85" s="32" t="str">
        <f t="shared" si="37"/>
        <v/>
      </c>
      <c r="K85" s="32" t="str">
        <f t="shared" si="38"/>
        <v/>
      </c>
      <c r="L85" s="32" t="str">
        <f>IF(K85="","",LARGE(G81:G100,M85))</f>
        <v/>
      </c>
      <c r="M85" s="44">
        <v>5</v>
      </c>
      <c r="N85" s="26"/>
      <c r="O85" s="45" t="str">
        <f>IF(R85&lt;&gt;"",_xlfn.RANK.EQ(R85,R81:R100,0),"")</f>
        <v/>
      </c>
      <c r="P85" s="23" t="str">
        <f>IF(K85="","",VLOOKUP(L85,G81:J100,2,0))</f>
        <v/>
      </c>
      <c r="Q85" s="23" t="str">
        <f>IF(K85="","",VLOOKUP(P85,LISTAS!$F$5:$G$204,2,0))</f>
        <v/>
      </c>
      <c r="R85" s="37" t="str">
        <f>IF(K85="","",VLOOKUP(L85,G81:J100,4,0))</f>
        <v/>
      </c>
      <c r="S85" s="24" t="str">
        <f t="shared" si="39"/>
        <v/>
      </c>
      <c r="T85" s="24" t="str">
        <f t="shared" si="40"/>
        <v/>
      </c>
    </row>
    <row r="86" spans="2:20" s="5" customFormat="1" ht="18.75" customHeight="1" x14ac:dyDescent="0.3">
      <c r="B86" s="21"/>
      <c r="C86" s="21" t="str">
        <f>IF(B86="","",VLOOKUP(B86,LISTAS!$F$5:$I$204,2,0))</f>
        <v/>
      </c>
      <c r="D86" s="21" t="str">
        <f>IF(B86="","",VLOOKUP(B86,LISTAS!$F$5:$I$207,4,0))</f>
        <v/>
      </c>
      <c r="E86" s="36"/>
      <c r="G86" s="32" t="str">
        <f t="shared" si="35"/>
        <v/>
      </c>
      <c r="H86" s="33" t="str">
        <f t="shared" si="36"/>
        <v/>
      </c>
      <c r="I86" s="33" t="str">
        <f t="shared" si="36"/>
        <v/>
      </c>
      <c r="J86" s="32" t="str">
        <f t="shared" si="37"/>
        <v/>
      </c>
      <c r="K86" s="32" t="str">
        <f t="shared" si="38"/>
        <v/>
      </c>
      <c r="L86" s="32" t="str">
        <f>IF(K86="","",LARGE(G81:G100,M86))</f>
        <v/>
      </c>
      <c r="M86" s="44">
        <v>6</v>
      </c>
      <c r="N86" s="26"/>
      <c r="O86" s="45" t="str">
        <f>IF(R86&lt;&gt;"",_xlfn.RANK.EQ(R86,R81:R100,0),"")</f>
        <v/>
      </c>
      <c r="P86" s="23" t="str">
        <f>IF(K86="","",VLOOKUP(L86,G81:J100,2,0))</f>
        <v/>
      </c>
      <c r="Q86" s="23" t="str">
        <f>IF(K86="","",VLOOKUP(P86,LISTAS!$F$5:$G$204,2,0))</f>
        <v/>
      </c>
      <c r="R86" s="37" t="str">
        <f>IF(K86="","",VLOOKUP(L86,G81:J100,4,0))</f>
        <v/>
      </c>
      <c r="S86" s="24" t="str">
        <f t="shared" si="39"/>
        <v/>
      </c>
      <c r="T86" s="24" t="str">
        <f t="shared" si="40"/>
        <v/>
      </c>
    </row>
    <row r="87" spans="2:20" s="5" customFormat="1" ht="18.75" customHeight="1" x14ac:dyDescent="0.3">
      <c r="B87" s="21"/>
      <c r="C87" s="21" t="str">
        <f>IF(B87="","",VLOOKUP(B87,LISTAS!$F$5:$I$204,2,0))</f>
        <v/>
      </c>
      <c r="D87" s="21" t="str">
        <f>IF(B87="","",VLOOKUP(B87,LISTAS!$F$5:$I$207,4,0))</f>
        <v/>
      </c>
      <c r="E87" s="36"/>
      <c r="G87" s="32" t="str">
        <f t="shared" si="35"/>
        <v/>
      </c>
      <c r="H87" s="33" t="str">
        <f t="shared" si="36"/>
        <v/>
      </c>
      <c r="I87" s="33" t="str">
        <f t="shared" si="36"/>
        <v/>
      </c>
      <c r="J87" s="32" t="str">
        <f t="shared" si="37"/>
        <v/>
      </c>
      <c r="K87" s="32" t="str">
        <f t="shared" si="38"/>
        <v/>
      </c>
      <c r="L87" s="32" t="str">
        <f>IF(K87="","",LARGE(G81:G100,M87))</f>
        <v/>
      </c>
      <c r="M87" s="44">
        <v>7</v>
      </c>
      <c r="N87" s="26"/>
      <c r="O87" s="45" t="str">
        <f>IF(R87&lt;&gt;"",_xlfn.RANK.EQ(R87,R81:R100,0),"")</f>
        <v/>
      </c>
      <c r="P87" s="23" t="str">
        <f>IF(K87="","",VLOOKUP(L87,G81:J100,2,0))</f>
        <v/>
      </c>
      <c r="Q87" s="23" t="str">
        <f>IF(K87="","",VLOOKUP(P87,LISTAS!$F$5:$G$204,2,0))</f>
        <v/>
      </c>
      <c r="R87" s="37" t="str">
        <f>IF(K87="","",VLOOKUP(L87,G81:J100,4,0))</f>
        <v/>
      </c>
      <c r="S87" s="24" t="str">
        <f t="shared" si="39"/>
        <v/>
      </c>
      <c r="T87" s="24" t="str">
        <f t="shared" si="40"/>
        <v/>
      </c>
    </row>
    <row r="88" spans="2:20" s="5" customFormat="1" ht="18.75" customHeight="1" x14ac:dyDescent="0.3">
      <c r="B88" s="21"/>
      <c r="C88" s="21" t="str">
        <f>IF(B88="","",VLOOKUP(B88,LISTAS!$F$5:$I$204,2,0))</f>
        <v/>
      </c>
      <c r="D88" s="21" t="str">
        <f>IF(B88="","",VLOOKUP(B88,LISTAS!$F$5:$I$207,4,0))</f>
        <v/>
      </c>
      <c r="E88" s="36"/>
      <c r="G88" s="32"/>
      <c r="H88" s="33"/>
      <c r="I88" s="33"/>
      <c r="J88" s="32"/>
      <c r="K88" s="32"/>
      <c r="L88" s="32" t="str">
        <f>IF(K88="","",LARGE(G81:G100,M88))</f>
        <v/>
      </c>
      <c r="M88" s="44">
        <v>8</v>
      </c>
      <c r="N88" s="26"/>
      <c r="O88" s="45" t="str">
        <f>IF(R88&lt;&gt;"",_xlfn.RANK.EQ(R88,R81:R100,0),"")</f>
        <v/>
      </c>
      <c r="P88" s="23" t="str">
        <f>IF(K88="","",VLOOKUP(L88,G81:J100,2,0))</f>
        <v/>
      </c>
      <c r="Q88" s="23" t="str">
        <f>IF(K88="","",VLOOKUP(P88,LISTAS!$F$5:$G$204,2,0))</f>
        <v/>
      </c>
      <c r="R88" s="37" t="str">
        <f>IF(K88="","",VLOOKUP(L88,G81:J100,4,0))</f>
        <v/>
      </c>
      <c r="S88" s="24" t="str">
        <f t="shared" si="39"/>
        <v/>
      </c>
      <c r="T88" s="24" t="str">
        <f t="shared" si="40"/>
        <v/>
      </c>
    </row>
    <row r="89" spans="2:20" s="5" customFormat="1" ht="18.75" customHeight="1" x14ac:dyDescent="0.3">
      <c r="B89" s="21"/>
      <c r="C89" s="21" t="str">
        <f>IF(B89="","",VLOOKUP(B89,LISTAS!$F$5:$I$204,2,0))</f>
        <v/>
      </c>
      <c r="D89" s="21" t="str">
        <f>IF(B89="","",VLOOKUP(B89,LISTAS!$F$5:$I$207,4,0))</f>
        <v/>
      </c>
      <c r="E89" s="36"/>
      <c r="G89" s="32"/>
      <c r="H89" s="33"/>
      <c r="I89" s="33"/>
      <c r="J89" s="32"/>
      <c r="K89" s="32"/>
      <c r="L89" s="32" t="str">
        <f>IF(K89="","",LARGE(G81:G100,M89))</f>
        <v/>
      </c>
      <c r="M89" s="44">
        <v>9</v>
      </c>
      <c r="N89" s="26"/>
      <c r="O89" s="45" t="str">
        <f>IF(R89&lt;&gt;"",_xlfn.RANK.EQ(R89,R81:R100,0),"")</f>
        <v/>
      </c>
      <c r="P89" s="23" t="str">
        <f>IF(K89="","",VLOOKUP(L89,G81:J100,2,0))</f>
        <v/>
      </c>
      <c r="Q89" s="23" t="str">
        <f>IF(K89="","",VLOOKUP(P89,LISTAS!$F$5:$G$204,2,0))</f>
        <v/>
      </c>
      <c r="R89" s="37" t="str">
        <f>IF(K89="","",VLOOKUP(L89,G81:J100,4,0))</f>
        <v/>
      </c>
      <c r="S89" s="24" t="str">
        <f t="shared" si="39"/>
        <v/>
      </c>
      <c r="T89" s="24" t="str">
        <f t="shared" si="40"/>
        <v/>
      </c>
    </row>
    <row r="90" spans="2:20" s="5" customFormat="1" ht="18.75" customHeight="1" x14ac:dyDescent="0.3">
      <c r="B90" s="21"/>
      <c r="C90" s="21" t="str">
        <f>IF(B90="","",VLOOKUP(B90,LISTAS!$F$5:$I$204,2,0))</f>
        <v/>
      </c>
      <c r="D90" s="21" t="str">
        <f>IF(B90="","",VLOOKUP(B90,LISTAS!$F$5:$I$207,4,0))</f>
        <v/>
      </c>
      <c r="E90" s="36"/>
      <c r="G90" s="32"/>
      <c r="H90" s="33"/>
      <c r="I90" s="33"/>
      <c r="J90" s="32"/>
      <c r="K90" s="32"/>
      <c r="L90" s="32" t="str">
        <f>IF(K90="","",LARGE(G81:G100,M90))</f>
        <v/>
      </c>
      <c r="M90" s="44">
        <v>10</v>
      </c>
      <c r="N90" s="26"/>
      <c r="O90" s="45" t="str">
        <f>IF(R90&lt;&gt;"",_xlfn.RANK.EQ(R90,R81:R100,0),"")</f>
        <v/>
      </c>
      <c r="P90" s="23" t="str">
        <f>IF(K90="","",VLOOKUP(L90,G81:J100,2,0))</f>
        <v/>
      </c>
      <c r="Q90" s="23" t="str">
        <f>IF(K90="","",VLOOKUP(P90,LISTAS!$F$5:$G$204,2,0))</f>
        <v/>
      </c>
      <c r="R90" s="37" t="str">
        <f>IF(K90="","",VLOOKUP(L90,G81:J100,4,0))</f>
        <v/>
      </c>
      <c r="S90" s="24" t="str">
        <f t="shared" si="39"/>
        <v/>
      </c>
      <c r="T90" s="24" t="str">
        <f t="shared" si="40"/>
        <v/>
      </c>
    </row>
    <row r="91" spans="2:20" s="5" customFormat="1" ht="18.75" customHeight="1" x14ac:dyDescent="0.3">
      <c r="B91" s="21"/>
      <c r="C91" s="21" t="str">
        <f>IF(B91="","",VLOOKUP(B91,LISTAS!$F$5:$I$204,2,0))</f>
        <v/>
      </c>
      <c r="D91" s="21" t="str">
        <f>IF(B91="","",VLOOKUP(B91,LISTAS!$F$5:$I$207,4,0))</f>
        <v/>
      </c>
      <c r="E91" s="36"/>
      <c r="G91" s="32"/>
      <c r="H91" s="33"/>
      <c r="I91" s="33"/>
      <c r="J91" s="32"/>
      <c r="K91" s="32"/>
      <c r="L91" s="32" t="str">
        <f>IF(K91="","",LARGE(G81:G100,M91))</f>
        <v/>
      </c>
      <c r="M91" s="44">
        <v>11</v>
      </c>
      <c r="N91" s="26"/>
      <c r="O91" s="45" t="str">
        <f>IF(R91&lt;&gt;"",_xlfn.RANK.EQ(R91,R81:R100,0),"")</f>
        <v/>
      </c>
      <c r="P91" s="23" t="str">
        <f>IF(K91="","",VLOOKUP(L91,G81:J100,2,0))</f>
        <v/>
      </c>
      <c r="Q91" s="23" t="str">
        <f>IF(K91="","",VLOOKUP(P91,LISTAS!$F$5:$G$204,2,0))</f>
        <v/>
      </c>
      <c r="R91" s="37" t="str">
        <f>IF(K91="","",VLOOKUP(L91,G81:J100,4,0))</f>
        <v/>
      </c>
      <c r="S91" s="24" t="str">
        <f t="shared" si="39"/>
        <v/>
      </c>
      <c r="T91" s="24" t="str">
        <f t="shared" si="40"/>
        <v/>
      </c>
    </row>
    <row r="92" spans="2:20" s="5" customFormat="1" ht="18.75" customHeight="1" x14ac:dyDescent="0.3">
      <c r="B92" s="21"/>
      <c r="C92" s="21" t="str">
        <f>IF(B92="","",VLOOKUP(B92,LISTAS!$F$5:$I$204,2,0))</f>
        <v/>
      </c>
      <c r="D92" s="21" t="str">
        <f>IF(B92="","",VLOOKUP(B92,LISTAS!$F$5:$I$207,4,0))</f>
        <v/>
      </c>
      <c r="E92" s="36"/>
      <c r="G92" s="32"/>
      <c r="H92" s="33"/>
      <c r="I92" s="33"/>
      <c r="J92" s="32"/>
      <c r="K92" s="32"/>
      <c r="L92" s="32" t="str">
        <f>IF(K92="","",LARGE(G81:G100,M92))</f>
        <v/>
      </c>
      <c r="M92" s="44">
        <v>12</v>
      </c>
      <c r="N92" s="26"/>
      <c r="O92" s="45" t="str">
        <f>IF(R92&lt;&gt;"",_xlfn.RANK.EQ(R92,R81:R100,0),"")</f>
        <v/>
      </c>
      <c r="P92" s="23" t="str">
        <f>IF(K92="","",VLOOKUP(L92,G81:J100,2,0))</f>
        <v/>
      </c>
      <c r="Q92" s="23" t="str">
        <f>IF(K92="","",VLOOKUP(P92,LISTAS!$F$5:$G$204,2,0))</f>
        <v/>
      </c>
      <c r="R92" s="37" t="str">
        <f>IF(K92="","",VLOOKUP(L92,G81:J100,4,0))</f>
        <v/>
      </c>
      <c r="S92" s="24" t="str">
        <f t="shared" si="39"/>
        <v/>
      </c>
      <c r="T92" s="24" t="str">
        <f t="shared" si="40"/>
        <v/>
      </c>
    </row>
    <row r="93" spans="2:20" s="5" customFormat="1" ht="18.75" customHeight="1" x14ac:dyDescent="0.3">
      <c r="B93" s="21"/>
      <c r="C93" s="21" t="str">
        <f>IF(B93="","",VLOOKUP(B93,LISTAS!$F$5:$I$204,2,0))</f>
        <v/>
      </c>
      <c r="D93" s="21" t="str">
        <f>IF(B93="","",VLOOKUP(B93,LISTAS!$F$5:$I$207,4,0))</f>
        <v/>
      </c>
      <c r="E93" s="36"/>
      <c r="G93" s="32"/>
      <c r="H93" s="33"/>
      <c r="I93" s="33"/>
      <c r="J93" s="32"/>
      <c r="K93" s="32"/>
      <c r="L93" s="32" t="str">
        <f>IF(K93="","",LARGE(G81:G100,M93))</f>
        <v/>
      </c>
      <c r="M93" s="44">
        <v>13</v>
      </c>
      <c r="N93" s="26"/>
      <c r="O93" s="45" t="str">
        <f>IF(R93&lt;&gt;"",_xlfn.RANK.EQ(R93,R81:R100,0),"")</f>
        <v/>
      </c>
      <c r="P93" s="23" t="str">
        <f>IF(K93="","",VLOOKUP(L93,G81:J100,2,0))</f>
        <v/>
      </c>
      <c r="Q93" s="23" t="str">
        <f>IF(K93="","",VLOOKUP(P93,LISTAS!$F$5:$G$204,2,0))</f>
        <v/>
      </c>
      <c r="R93" s="37" t="str">
        <f>IF(K93="","",VLOOKUP(L93,G81:J100,4,0))</f>
        <v/>
      </c>
      <c r="S93" s="24" t="str">
        <f t="shared" si="39"/>
        <v/>
      </c>
      <c r="T93" s="24" t="str">
        <f t="shared" si="40"/>
        <v/>
      </c>
    </row>
    <row r="94" spans="2:20" s="5" customFormat="1" ht="18.75" customHeight="1" x14ac:dyDescent="0.3">
      <c r="B94" s="21"/>
      <c r="C94" s="21" t="str">
        <f>IF(B94="","",VLOOKUP(B94,LISTAS!$F$5:$I$204,2,0))</f>
        <v/>
      </c>
      <c r="D94" s="21" t="str">
        <f>IF(B94="","",VLOOKUP(B94,LISTAS!$F$5:$I$207,4,0))</f>
        <v/>
      </c>
      <c r="E94" s="36"/>
      <c r="G94" s="32"/>
      <c r="H94" s="33"/>
      <c r="I94" s="33"/>
      <c r="J94" s="32"/>
      <c r="K94" s="32"/>
      <c r="L94" s="32" t="str">
        <f>IF(K94="","",LARGE(G81:G100,M94))</f>
        <v/>
      </c>
      <c r="M94" s="44">
        <v>14</v>
      </c>
      <c r="N94" s="26"/>
      <c r="O94" s="45" t="str">
        <f>IF(R94&lt;&gt;"",_xlfn.RANK.EQ(R94,R81:R100,0),"")</f>
        <v/>
      </c>
      <c r="P94" s="23" t="str">
        <f>IF(K94="","",VLOOKUP(L94,G81:J100,2,0))</f>
        <v/>
      </c>
      <c r="Q94" s="23" t="str">
        <f>IF(K94="","",VLOOKUP(P94,LISTAS!$F$5:$G$204,2,0))</f>
        <v/>
      </c>
      <c r="R94" s="37" t="str">
        <f>IF(K94="","",VLOOKUP(L94,G81:J100,4,0))</f>
        <v/>
      </c>
      <c r="S94" s="24" t="str">
        <f t="shared" si="39"/>
        <v/>
      </c>
      <c r="T94" s="24" t="str">
        <f t="shared" si="40"/>
        <v/>
      </c>
    </row>
    <row r="95" spans="2:20" s="5" customFormat="1" ht="18.75" customHeight="1" x14ac:dyDescent="0.3">
      <c r="B95" s="21"/>
      <c r="C95" s="21" t="str">
        <f>IF(B95="","",VLOOKUP(B95,LISTAS!$F$5:$I$204,2,0))</f>
        <v/>
      </c>
      <c r="D95" s="21" t="str">
        <f>IF(B95="","",VLOOKUP(B95,LISTAS!$F$5:$I$207,4,0))</f>
        <v/>
      </c>
      <c r="E95" s="36"/>
      <c r="G95" s="32"/>
      <c r="H95" s="33"/>
      <c r="I95" s="33"/>
      <c r="J95" s="32"/>
      <c r="K95" s="32"/>
      <c r="L95" s="32" t="str">
        <f>IF(K95="","",LARGE(G81:G100,M95))</f>
        <v/>
      </c>
      <c r="M95" s="44">
        <v>15</v>
      </c>
      <c r="N95" s="26"/>
      <c r="O95" s="45" t="str">
        <f>IF(R95&lt;&gt;"",_xlfn.RANK.EQ(R95,R81:R100,0),"")</f>
        <v/>
      </c>
      <c r="P95" s="23" t="str">
        <f>IF(K95="","",VLOOKUP(L95,G81:J100,2,0))</f>
        <v/>
      </c>
      <c r="Q95" s="23" t="str">
        <f>IF(K95="","",VLOOKUP(P95,LISTAS!$F$5:$G$204,2,0))</f>
        <v/>
      </c>
      <c r="R95" s="37" t="str">
        <f>IF(K95="","",VLOOKUP(L95,G81:J100,4,0))</f>
        <v/>
      </c>
      <c r="S95" s="24" t="str">
        <f t="shared" si="39"/>
        <v/>
      </c>
      <c r="T95" s="24" t="str">
        <f t="shared" si="40"/>
        <v/>
      </c>
    </row>
    <row r="96" spans="2:20" s="5" customFormat="1" ht="18.75" customHeight="1" x14ac:dyDescent="0.3">
      <c r="B96" s="21"/>
      <c r="C96" s="21" t="str">
        <f>IF(B96="","",VLOOKUP(B96,LISTAS!$F$5:$I$204,2,0))</f>
        <v/>
      </c>
      <c r="D96" s="21" t="str">
        <f>IF(B96="","",VLOOKUP(B96,LISTAS!$F$5:$I$207,4,0))</f>
        <v/>
      </c>
      <c r="E96" s="36"/>
      <c r="G96" s="32"/>
      <c r="H96" s="33"/>
      <c r="I96" s="33"/>
      <c r="J96" s="32"/>
      <c r="K96" s="32"/>
      <c r="L96" s="32" t="str">
        <f>IF(K96="","",LARGE(G81:G100,M96))</f>
        <v/>
      </c>
      <c r="M96" s="44">
        <v>16</v>
      </c>
      <c r="N96" s="26"/>
      <c r="O96" s="45" t="str">
        <f>IF(R96&lt;&gt;"",_xlfn.RANK.EQ(R96,R81:R100,0),"")</f>
        <v/>
      </c>
      <c r="P96" s="23" t="str">
        <f>IF(K96="","",VLOOKUP(L96,G81:J100,2,0))</f>
        <v/>
      </c>
      <c r="Q96" s="23" t="str">
        <f>IF(K96="","",VLOOKUP(P96,LISTAS!$F$5:$G$204,2,0))</f>
        <v/>
      </c>
      <c r="R96" s="37" t="str">
        <f>IF(K96="","",VLOOKUP(L96,G81:J100,4,0))</f>
        <v/>
      </c>
      <c r="S96" s="24" t="str">
        <f t="shared" si="39"/>
        <v/>
      </c>
      <c r="T96" s="24" t="str">
        <f t="shared" si="40"/>
        <v/>
      </c>
    </row>
    <row r="97" spans="1:20" s="5" customFormat="1" ht="18.75" customHeight="1" x14ac:dyDescent="0.3">
      <c r="B97" s="21"/>
      <c r="C97" s="21" t="str">
        <f>IF(B97="","",VLOOKUP(B97,LISTAS!$F$5:$I$204,2,0))</f>
        <v/>
      </c>
      <c r="D97" s="21" t="str">
        <f>IF(B97="","",VLOOKUP(B97,LISTAS!$F$5:$I$207,4,0))</f>
        <v/>
      </c>
      <c r="E97" s="36"/>
      <c r="G97" s="32" t="str">
        <f t="shared" ref="G97:G98" si="41">IF(E97="","",E97+(ROW(E97)/10000))</f>
        <v/>
      </c>
      <c r="H97" s="33" t="str">
        <f t="shared" ref="H97:I98" si="42">IF($K97="","",IF(B97="","",B97))</f>
        <v/>
      </c>
      <c r="I97" s="33" t="str">
        <f t="shared" si="42"/>
        <v/>
      </c>
      <c r="J97" s="32" t="str">
        <f t="shared" ref="J97:J98" si="43">IF($K97="","",E97)</f>
        <v/>
      </c>
      <c r="K97" s="32" t="str">
        <f t="shared" ref="K97:K98" si="44">G97</f>
        <v/>
      </c>
      <c r="L97" s="32" t="str">
        <f>IF(K97="","",LARGE(G81:G100,M97))</f>
        <v/>
      </c>
      <c r="M97" s="44">
        <v>17</v>
      </c>
      <c r="N97" s="26"/>
      <c r="O97" s="45" t="str">
        <f>IF(R97&lt;&gt;"",_xlfn.RANK.EQ(R97,R81:R100,0),"")</f>
        <v/>
      </c>
      <c r="P97" s="23" t="str">
        <f>IF(K97="","",VLOOKUP(L97,G81:J100,2,0))</f>
        <v/>
      </c>
      <c r="Q97" s="23" t="str">
        <f>IF(K97="","",VLOOKUP(P97,LISTAS!$F$5:$G$204,2,0))</f>
        <v/>
      </c>
      <c r="R97" s="37" t="str">
        <f>IF(K97="","",VLOOKUP(L97,G81:J100,4,0))</f>
        <v/>
      </c>
      <c r="S97" s="24" t="str">
        <f t="shared" si="39"/>
        <v/>
      </c>
      <c r="T97" s="24" t="str">
        <f t="shared" si="40"/>
        <v/>
      </c>
    </row>
    <row r="98" spans="1:20" s="5" customFormat="1" ht="18.75" customHeight="1" x14ac:dyDescent="0.3">
      <c r="B98" s="21"/>
      <c r="C98" s="21" t="str">
        <f>IF(B98="","",VLOOKUP(B98,LISTAS!$F$5:$I$204,2,0))</f>
        <v/>
      </c>
      <c r="D98" s="21" t="str">
        <f>IF(B98="","",VLOOKUP(B98,LISTAS!$F$5:$I$207,4,0))</f>
        <v/>
      </c>
      <c r="E98" s="36"/>
      <c r="G98" s="32" t="str">
        <f t="shared" si="41"/>
        <v/>
      </c>
      <c r="H98" s="33" t="str">
        <f t="shared" si="42"/>
        <v/>
      </c>
      <c r="I98" s="33" t="str">
        <f t="shared" si="42"/>
        <v/>
      </c>
      <c r="J98" s="32" t="str">
        <f t="shared" si="43"/>
        <v/>
      </c>
      <c r="K98" s="32" t="str">
        <f t="shared" si="44"/>
        <v/>
      </c>
      <c r="L98" s="32" t="str">
        <f>IF(K98="","",LARGE(G81:G100,M98))</f>
        <v/>
      </c>
      <c r="M98" s="44">
        <v>18</v>
      </c>
      <c r="N98" s="26"/>
      <c r="O98" s="45" t="str">
        <f>IF(R98&lt;&gt;"",_xlfn.RANK.EQ(R98,R81:R100,0),"")</f>
        <v/>
      </c>
      <c r="P98" s="23" t="str">
        <f>IF(K98="","",VLOOKUP(L98,G81:J100,2,0))</f>
        <v/>
      </c>
      <c r="Q98" s="23" t="str">
        <f>IF(K98="","",VLOOKUP(P98,LISTAS!$F$5:$G$204,2,0))</f>
        <v/>
      </c>
      <c r="R98" s="37" t="str">
        <f>IF(K98="","",VLOOKUP(L98,G81:J100,4,0))</f>
        <v/>
      </c>
      <c r="S98" s="24" t="str">
        <f t="shared" si="39"/>
        <v/>
      </c>
      <c r="T98" s="24" t="str">
        <f t="shared" si="40"/>
        <v/>
      </c>
    </row>
    <row r="99" spans="1:20" s="5" customFormat="1" ht="18.75" customHeight="1" x14ac:dyDescent="0.3">
      <c r="B99" s="21"/>
      <c r="C99" s="21" t="str">
        <f>IF(B99="","",VLOOKUP(B99,LISTAS!$F$5:$I$204,2,0))</f>
        <v/>
      </c>
      <c r="D99" s="21" t="str">
        <f>IF(B99="","",VLOOKUP(B99,LISTAS!$F$5:$I$207,4,0))</f>
        <v/>
      </c>
      <c r="E99" s="36"/>
      <c r="G99" s="32"/>
      <c r="H99" s="33"/>
      <c r="I99" s="33"/>
      <c r="J99" s="32"/>
      <c r="K99" s="32"/>
      <c r="L99" s="32" t="str">
        <f>IF(K99="","",LARGE(G81:G100,M99))</f>
        <v/>
      </c>
      <c r="M99" s="44">
        <v>19</v>
      </c>
      <c r="N99" s="26"/>
      <c r="O99" s="45" t="str">
        <f>IF(R99&lt;&gt;"",_xlfn.RANK.EQ(R99,R81:R100,0),"")</f>
        <v/>
      </c>
      <c r="P99" s="23" t="str">
        <f>IF(K99="","",VLOOKUP(L99,G81:J100,2,0))</f>
        <v/>
      </c>
      <c r="Q99" s="23" t="str">
        <f>IF(K99="","",VLOOKUP(P99,LISTAS!$F$5:$G$204,2,0))</f>
        <v/>
      </c>
      <c r="R99" s="37" t="str">
        <f>IF(K99="","",VLOOKUP(L99,G81:J100,4,0))</f>
        <v/>
      </c>
      <c r="S99" s="24" t="str">
        <f t="shared" si="39"/>
        <v/>
      </c>
      <c r="T99" s="24" t="str">
        <f t="shared" si="40"/>
        <v/>
      </c>
    </row>
    <row r="100" spans="1:20" s="5" customFormat="1" ht="18.75" customHeight="1" x14ac:dyDescent="0.3">
      <c r="B100" s="21"/>
      <c r="C100" s="21" t="str">
        <f>IF(B100="","",VLOOKUP(B100,LISTAS!$F$5:$I$204,2,0))</f>
        <v/>
      </c>
      <c r="D100" s="21" t="str">
        <f>IF(B100="","",VLOOKUP(B100,LISTAS!$F$5:$I$207,4,0))</f>
        <v/>
      </c>
      <c r="E100" s="36"/>
      <c r="G100" s="32" t="str">
        <f t="shared" ref="G100" si="45">IF(E100="","",E100+(ROW(E100)/10000))</f>
        <v/>
      </c>
      <c r="H100" s="33" t="str">
        <f t="shared" ref="H100:I100" si="46">IF($K100="","",IF(B100="","",B100))</f>
        <v/>
      </c>
      <c r="I100" s="33" t="str">
        <f t="shared" si="46"/>
        <v/>
      </c>
      <c r="J100" s="32" t="str">
        <f t="shared" ref="J100" si="47">IF($K100="","",E100)</f>
        <v/>
      </c>
      <c r="K100" s="32" t="str">
        <f t="shared" ref="K100" si="48">G100</f>
        <v/>
      </c>
      <c r="L100" s="32" t="str">
        <f>IF(K100="","",LARGE(G81:G100,M100))</f>
        <v/>
      </c>
      <c r="M100" s="44">
        <v>20</v>
      </c>
      <c r="N100" s="26"/>
      <c r="O100" s="45" t="str">
        <f>IF(R100&lt;&gt;"",_xlfn.RANK.EQ(R100,R81:R100,0),"")</f>
        <v/>
      </c>
      <c r="P100" s="23" t="str">
        <f>IF(K100="","",VLOOKUP(L100,G81:J100,2,0))</f>
        <v/>
      </c>
      <c r="Q100" s="23" t="str">
        <f>IF(K100="","",VLOOKUP(P100,LISTAS!$F$5:$G$204,2,0))</f>
        <v/>
      </c>
      <c r="R100" s="37" t="str">
        <f>IF(K100="","",VLOOKUP(L100,G81:J100,4,0))</f>
        <v/>
      </c>
      <c r="S100" s="24" t="str">
        <f t="shared" si="39"/>
        <v/>
      </c>
      <c r="T100" s="24" t="str">
        <f t="shared" si="40"/>
        <v/>
      </c>
    </row>
    <row r="101" spans="1:20" ht="20.25" customHeight="1" x14ac:dyDescent="0.25"/>
    <row r="102" spans="1:20" ht="20.25" customHeight="1" x14ac:dyDescent="0.25">
      <c r="A102" s="2"/>
      <c r="B102" s="54" t="s">
        <v>24</v>
      </c>
      <c r="C102" s="55"/>
      <c r="E102" s="34"/>
      <c r="F102" s="35"/>
      <c r="G102" s="11"/>
      <c r="H102" s="12"/>
      <c r="I102" s="12"/>
      <c r="J102" s="12"/>
      <c r="K102" s="13"/>
      <c r="L102" s="12"/>
      <c r="M102" s="14"/>
      <c r="N102" s="43"/>
      <c r="O102" s="56" t="s">
        <v>13</v>
      </c>
      <c r="P102" s="57"/>
      <c r="Q102" s="57"/>
      <c r="R102" s="57"/>
      <c r="S102" s="57"/>
      <c r="T102" s="58"/>
    </row>
    <row r="103" spans="1:20" ht="20.25" hidden="1" customHeight="1" x14ac:dyDescent="0.25">
      <c r="A103" s="2"/>
      <c r="B103" s="51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3"/>
    </row>
    <row r="104" spans="1:20" s="15" customFormat="1" ht="28.5" customHeight="1" x14ac:dyDescent="0.25">
      <c r="B104" s="16" t="s">
        <v>14</v>
      </c>
      <c r="C104" s="16" t="s">
        <v>1</v>
      </c>
      <c r="D104" s="16" t="s">
        <v>15</v>
      </c>
      <c r="E104" s="16" t="s">
        <v>2</v>
      </c>
      <c r="F104" s="17"/>
      <c r="G104" s="18"/>
      <c r="H104" s="19"/>
      <c r="I104" s="19"/>
      <c r="J104" s="19"/>
      <c r="K104" s="20"/>
      <c r="L104" s="19"/>
      <c r="M104" s="18"/>
      <c r="N104" s="18"/>
      <c r="O104" s="27" t="s">
        <v>4</v>
      </c>
      <c r="P104" s="27" t="s">
        <v>14</v>
      </c>
      <c r="Q104" s="27" t="s">
        <v>1</v>
      </c>
      <c r="R104" s="27" t="s">
        <v>16</v>
      </c>
      <c r="S104" s="42" t="s">
        <v>17</v>
      </c>
      <c r="T104" s="42" t="s">
        <v>18</v>
      </c>
    </row>
    <row r="105" spans="1:20" s="5" customFormat="1" ht="18.75" customHeight="1" x14ac:dyDescent="0.25">
      <c r="B105" s="21"/>
      <c r="C105" s="21" t="str">
        <f>IF(B105="","",VLOOKUP(B105,LISTAS!$F$5:$I$204,2,0))</f>
        <v/>
      </c>
      <c r="D105" s="21" t="str">
        <f>IF(B105="","",VLOOKUP(B105,LISTAS!$F$5:$I$207,4,0))</f>
        <v/>
      </c>
      <c r="E105" s="36"/>
      <c r="G105" s="32" t="str">
        <f t="shared" ref="G105:G111" si="49">IF(E105="","",E105+(ROW(E105)/10000))</f>
        <v/>
      </c>
      <c r="H105" s="33" t="str">
        <f t="shared" ref="H105:I111" si="50">IF($K105="","",IF(B105="","",B105))</f>
        <v/>
      </c>
      <c r="I105" s="33" t="str">
        <f t="shared" si="50"/>
        <v/>
      </c>
      <c r="J105" s="32" t="str">
        <f t="shared" ref="J105:J111" si="51">IF($K105="","",E105)</f>
        <v/>
      </c>
      <c r="K105" s="32" t="str">
        <f t="shared" ref="K105:K111" si="52">G105</f>
        <v/>
      </c>
      <c r="L105" s="32" t="str">
        <f>IF(K105="","",LARGE(G105:G124,M105))</f>
        <v/>
      </c>
      <c r="M105" s="44">
        <v>1</v>
      </c>
      <c r="N105" s="22"/>
      <c r="O105" s="45" t="str">
        <f>IF(R105&lt;&gt;"",_xlfn.RANK.EQ(R105,R105:R124,0),"")</f>
        <v/>
      </c>
      <c r="P105" s="23" t="str">
        <f>IF(K105="","",VLOOKUP(L105,G105:J124,2,0))</f>
        <v/>
      </c>
      <c r="Q105" s="23" t="str">
        <f>IF(K105="","",VLOOKUP(P105,LISTAS!$F$5:$G$204,2,0))</f>
        <v/>
      </c>
      <c r="R105" s="37" t="str">
        <f>IF(K105="","",VLOOKUP(L105,G105:J124,4,0))</f>
        <v/>
      </c>
      <c r="S105" s="24" t="str">
        <f>IF($O105="","",IF($O105=1,400,IF($O105=2,340,IF($O105=3,300,IF($O105=4,280,IF($O105=5,270,IF($O105=6,260,IF($O105=7,250,IF($O105=8,240,IF($O105=9,200,IF($O105=10,200,IF($O105=11,200,IF($O105=12,200,IF($O105=13,200,IF($O105=14,200,IF($O105=15,200,IF($O105=16,200,IF($O105&gt;16,"",""))))))))))))))))))</f>
        <v/>
      </c>
      <c r="T105" s="24" t="str">
        <f>IF(O105="","",IF($F$7="NÃO","",IF(O105=1,400,IF(O105=2,340,IF(O105=3,300,IF(O105=4,280,IF(O105=5,270,IF(O105=6,260,IF(O105=7,250,IF(O105=8,240,IF(O105=9,200,IF(O105=10,200,IF(O105=11,200,IF(O105=12,200,IF(O105=13,200,IF(O105=14,200,IF(O105=15,200,IF(O105=16,200,IF(O105&gt;16,"","")))))))))))))))))))</f>
        <v/>
      </c>
    </row>
    <row r="106" spans="1:20" s="5" customFormat="1" ht="18.75" customHeight="1" x14ac:dyDescent="0.25">
      <c r="B106" s="21"/>
      <c r="C106" s="21" t="str">
        <f>IF(B106="","",VLOOKUP(B106,LISTAS!$F$5:$I$204,2,0))</f>
        <v/>
      </c>
      <c r="D106" s="21" t="str">
        <f>IF(B106="","",VLOOKUP(B106,LISTAS!$F$5:$I$207,4,0))</f>
        <v/>
      </c>
      <c r="E106" s="36"/>
      <c r="G106" s="32" t="str">
        <f t="shared" si="49"/>
        <v/>
      </c>
      <c r="H106" s="33" t="str">
        <f t="shared" si="50"/>
        <v/>
      </c>
      <c r="I106" s="33" t="str">
        <f t="shared" si="50"/>
        <v/>
      </c>
      <c r="J106" s="32" t="str">
        <f t="shared" si="51"/>
        <v/>
      </c>
      <c r="K106" s="32" t="str">
        <f t="shared" si="52"/>
        <v/>
      </c>
      <c r="L106" s="32" t="str">
        <f>IF(K106="","",LARGE(G105:G124,M106))</f>
        <v/>
      </c>
      <c r="M106" s="44">
        <v>2</v>
      </c>
      <c r="N106" s="25"/>
      <c r="O106" s="45" t="str">
        <f>IF(R106&lt;&gt;"",_xlfn.RANK.EQ(R106,R105:R124,0),"")</f>
        <v/>
      </c>
      <c r="P106" s="23" t="str">
        <f>IF(K106="","",VLOOKUP(L106,G105:J124,2,0))</f>
        <v/>
      </c>
      <c r="Q106" s="23" t="str">
        <f>IF(K106="","",VLOOKUP(P106,LISTAS!$F$5:$G$204,2,0))</f>
        <v/>
      </c>
      <c r="R106" s="37" t="str">
        <f>IF(K106="","",VLOOKUP(L106,G105:J124,4,0))</f>
        <v/>
      </c>
      <c r="S106" s="24" t="str">
        <f t="shared" ref="S106:S124" si="53">IF($O106="","",IF($O106=1,400,IF($O106=2,340,IF($O106=3,300,IF($O106=4,280,IF($O106=5,270,IF($O106=6,260,IF($O106=7,250,IF($O106=8,240,IF($O106=9,200,IF($O106=10,200,IF($O106=11,200,IF($O106=12,200,IF($O106=13,200,IF($O106=14,200,IF($O106=15,200,IF($O106=16,200,IF($O106&gt;16,"",""))))))))))))))))))</f>
        <v/>
      </c>
      <c r="T106" s="24" t="str">
        <f t="shared" ref="T106:T124" si="54">IF(O106="","",IF($F$7="NÃO","",IF(O106=1,400,IF(O106=2,340,IF(O106=3,300,IF(O106=4,280,IF(O106=5,270,IF(O106=6,260,IF(O106=7,250,IF(O106=8,240,IF(O106=9,200,IF(O106=10,200,IF(O106=11,200,IF(O106=12,200,IF(O106=13,200,IF(O106=14,200,IF(O106=15,200,IF(O106=16,200,IF(O106&gt;16,"","")))))))))))))))))))</f>
        <v/>
      </c>
    </row>
    <row r="107" spans="1:20" s="5" customFormat="1" ht="18.75" customHeight="1" x14ac:dyDescent="0.3">
      <c r="B107" s="21"/>
      <c r="C107" s="21" t="str">
        <f>IF(B107="","",VLOOKUP(B107,LISTAS!$F$5:$I$204,2,0))</f>
        <v/>
      </c>
      <c r="D107" s="21" t="str">
        <f>IF(B107="","",VLOOKUP(B107,LISTAS!$F$5:$I$207,4,0))</f>
        <v/>
      </c>
      <c r="E107" s="36"/>
      <c r="G107" s="32" t="str">
        <f t="shared" si="49"/>
        <v/>
      </c>
      <c r="H107" s="33" t="str">
        <f t="shared" si="50"/>
        <v/>
      </c>
      <c r="I107" s="33" t="str">
        <f t="shared" si="50"/>
        <v/>
      </c>
      <c r="J107" s="32" t="str">
        <f t="shared" si="51"/>
        <v/>
      </c>
      <c r="K107" s="32" t="str">
        <f t="shared" si="52"/>
        <v/>
      </c>
      <c r="L107" s="32" t="str">
        <f>IF(K107="","",LARGE(G105:G124,M107))</f>
        <v/>
      </c>
      <c r="M107" s="44">
        <v>3</v>
      </c>
      <c r="N107" s="26"/>
      <c r="O107" s="45" t="str">
        <f>IF(R107&lt;&gt;"",_xlfn.RANK.EQ(R107,R105:R124,0),"")</f>
        <v/>
      </c>
      <c r="P107" s="23" t="str">
        <f>IF(K107="","",VLOOKUP(L107,G105:J124,2,0))</f>
        <v/>
      </c>
      <c r="Q107" s="23" t="str">
        <f>IF(K107="","",VLOOKUP(P107,LISTAS!$F$5:$G$204,2,0))</f>
        <v/>
      </c>
      <c r="R107" s="37" t="str">
        <f>IF(K107="","",VLOOKUP(L107,G105:J124,4,0))</f>
        <v/>
      </c>
      <c r="S107" s="24" t="str">
        <f t="shared" si="53"/>
        <v/>
      </c>
      <c r="T107" s="24" t="str">
        <f t="shared" si="54"/>
        <v/>
      </c>
    </row>
    <row r="108" spans="1:20" s="5" customFormat="1" ht="18.75" customHeight="1" x14ac:dyDescent="0.3">
      <c r="B108" s="21"/>
      <c r="C108" s="21" t="str">
        <f>IF(B108="","",VLOOKUP(B108,LISTAS!$F$5:$I$204,2,0))</f>
        <v/>
      </c>
      <c r="D108" s="21" t="str">
        <f>IF(B108="","",VLOOKUP(B108,LISTAS!$F$5:$I$207,4,0))</f>
        <v/>
      </c>
      <c r="E108" s="36"/>
      <c r="G108" s="32" t="str">
        <f t="shared" si="49"/>
        <v/>
      </c>
      <c r="H108" s="33" t="str">
        <f t="shared" si="50"/>
        <v/>
      </c>
      <c r="I108" s="33" t="str">
        <f t="shared" si="50"/>
        <v/>
      </c>
      <c r="J108" s="32" t="str">
        <f t="shared" si="51"/>
        <v/>
      </c>
      <c r="K108" s="32" t="str">
        <f t="shared" si="52"/>
        <v/>
      </c>
      <c r="L108" s="32" t="str">
        <f>IF(K108="","",LARGE(G105:G124,M108))</f>
        <v/>
      </c>
      <c r="M108" s="44">
        <v>4</v>
      </c>
      <c r="N108" s="26"/>
      <c r="O108" s="45" t="str">
        <f>IF(R108&lt;&gt;"",_xlfn.RANK.EQ(R108,R105:R124,0),"")</f>
        <v/>
      </c>
      <c r="P108" s="23" t="str">
        <f>IF(K108="","",VLOOKUP(L108,G105:J124,2,0))</f>
        <v/>
      </c>
      <c r="Q108" s="23" t="str">
        <f>IF(K108="","",VLOOKUP(P108,LISTAS!$F$5:$G$204,2,0))</f>
        <v/>
      </c>
      <c r="R108" s="37" t="str">
        <f>IF(K108="","",VLOOKUP(L108,G105:J124,4,0))</f>
        <v/>
      </c>
      <c r="S108" s="24" t="str">
        <f t="shared" si="53"/>
        <v/>
      </c>
      <c r="T108" s="24" t="str">
        <f t="shared" si="54"/>
        <v/>
      </c>
    </row>
    <row r="109" spans="1:20" s="5" customFormat="1" ht="18.75" customHeight="1" x14ac:dyDescent="0.3">
      <c r="B109" s="21"/>
      <c r="C109" s="21" t="str">
        <f>IF(B109="","",VLOOKUP(B109,LISTAS!$F$5:$I$204,2,0))</f>
        <v/>
      </c>
      <c r="D109" s="21" t="str">
        <f>IF(B109="","",VLOOKUP(B109,LISTAS!$F$5:$I$207,4,0))</f>
        <v/>
      </c>
      <c r="E109" s="36"/>
      <c r="G109" s="32" t="str">
        <f t="shared" si="49"/>
        <v/>
      </c>
      <c r="H109" s="33" t="str">
        <f t="shared" si="50"/>
        <v/>
      </c>
      <c r="I109" s="33" t="str">
        <f t="shared" si="50"/>
        <v/>
      </c>
      <c r="J109" s="32" t="str">
        <f t="shared" si="51"/>
        <v/>
      </c>
      <c r="K109" s="32" t="str">
        <f t="shared" si="52"/>
        <v/>
      </c>
      <c r="L109" s="32" t="str">
        <f>IF(K109="","",LARGE(G105:G124,M109))</f>
        <v/>
      </c>
      <c r="M109" s="44">
        <v>5</v>
      </c>
      <c r="N109" s="26"/>
      <c r="O109" s="45" t="str">
        <f>IF(R109&lt;&gt;"",_xlfn.RANK.EQ(R109,R105:R124,0),"")</f>
        <v/>
      </c>
      <c r="P109" s="23" t="str">
        <f>IF(K109="","",VLOOKUP(L109,G105:J124,2,0))</f>
        <v/>
      </c>
      <c r="Q109" s="23" t="str">
        <f>IF(K109="","",VLOOKUP(P109,LISTAS!$F$5:$G$204,2,0))</f>
        <v/>
      </c>
      <c r="R109" s="37" t="str">
        <f>IF(K109="","",VLOOKUP(L109,G105:J124,4,0))</f>
        <v/>
      </c>
      <c r="S109" s="24" t="str">
        <f t="shared" si="53"/>
        <v/>
      </c>
      <c r="T109" s="24" t="str">
        <f t="shared" si="54"/>
        <v/>
      </c>
    </row>
    <row r="110" spans="1:20" s="5" customFormat="1" ht="18.75" customHeight="1" x14ac:dyDescent="0.3">
      <c r="B110" s="21"/>
      <c r="C110" s="21" t="str">
        <f>IF(B110="","",VLOOKUP(B110,LISTAS!$F$5:$I$204,2,0))</f>
        <v/>
      </c>
      <c r="D110" s="21" t="str">
        <f>IF(B110="","",VLOOKUP(B110,LISTAS!$F$5:$I$207,4,0))</f>
        <v/>
      </c>
      <c r="E110" s="36"/>
      <c r="G110" s="32" t="str">
        <f t="shared" si="49"/>
        <v/>
      </c>
      <c r="H110" s="33" t="str">
        <f t="shared" si="50"/>
        <v/>
      </c>
      <c r="I110" s="33" t="str">
        <f t="shared" si="50"/>
        <v/>
      </c>
      <c r="J110" s="32" t="str">
        <f t="shared" si="51"/>
        <v/>
      </c>
      <c r="K110" s="32" t="str">
        <f t="shared" si="52"/>
        <v/>
      </c>
      <c r="L110" s="32" t="str">
        <f>IF(K110="","",LARGE(G105:G124,M110))</f>
        <v/>
      </c>
      <c r="M110" s="44">
        <v>6</v>
      </c>
      <c r="N110" s="26"/>
      <c r="O110" s="45" t="str">
        <f>IF(R110&lt;&gt;"",_xlfn.RANK.EQ(R110,R105:R124,0),"")</f>
        <v/>
      </c>
      <c r="P110" s="23" t="str">
        <f>IF(K110="","",VLOOKUP(L110,G105:J124,2,0))</f>
        <v/>
      </c>
      <c r="Q110" s="23" t="str">
        <f>IF(K110="","",VLOOKUP(P110,LISTAS!$F$5:$G$204,2,0))</f>
        <v/>
      </c>
      <c r="R110" s="37" t="str">
        <f>IF(K110="","",VLOOKUP(L110,G105:J124,4,0))</f>
        <v/>
      </c>
      <c r="S110" s="24" t="str">
        <f t="shared" si="53"/>
        <v/>
      </c>
      <c r="T110" s="24" t="str">
        <f t="shared" si="54"/>
        <v/>
      </c>
    </row>
    <row r="111" spans="1:20" s="5" customFormat="1" ht="18.75" customHeight="1" x14ac:dyDescent="0.3">
      <c r="B111" s="21"/>
      <c r="C111" s="21" t="str">
        <f>IF(B111="","",VLOOKUP(B111,LISTAS!$F$5:$I$204,2,0))</f>
        <v/>
      </c>
      <c r="D111" s="21" t="str">
        <f>IF(B111="","",VLOOKUP(B111,LISTAS!$F$5:$I$207,4,0))</f>
        <v/>
      </c>
      <c r="E111" s="36"/>
      <c r="G111" s="32" t="str">
        <f t="shared" si="49"/>
        <v/>
      </c>
      <c r="H111" s="33" t="str">
        <f t="shared" si="50"/>
        <v/>
      </c>
      <c r="I111" s="33" t="str">
        <f t="shared" si="50"/>
        <v/>
      </c>
      <c r="J111" s="32" t="str">
        <f t="shared" si="51"/>
        <v/>
      </c>
      <c r="K111" s="32" t="str">
        <f t="shared" si="52"/>
        <v/>
      </c>
      <c r="L111" s="32" t="str">
        <f>IF(K111="","",LARGE(G105:G124,M111))</f>
        <v/>
      </c>
      <c r="M111" s="44">
        <v>7</v>
      </c>
      <c r="N111" s="26"/>
      <c r="O111" s="45" t="str">
        <f>IF(R111&lt;&gt;"",_xlfn.RANK.EQ(R111,R105:R124,0),"")</f>
        <v/>
      </c>
      <c r="P111" s="23" t="str">
        <f>IF(K111="","",VLOOKUP(L111,G105:J124,2,0))</f>
        <v/>
      </c>
      <c r="Q111" s="23" t="str">
        <f>IF(K111="","",VLOOKUP(P111,LISTAS!$F$5:$G$204,2,0))</f>
        <v/>
      </c>
      <c r="R111" s="37" t="str">
        <f>IF(K111="","",VLOOKUP(L111,G105:J124,4,0))</f>
        <v/>
      </c>
      <c r="S111" s="24" t="str">
        <f t="shared" si="53"/>
        <v/>
      </c>
      <c r="T111" s="24" t="str">
        <f t="shared" si="54"/>
        <v/>
      </c>
    </row>
    <row r="112" spans="1:20" s="5" customFormat="1" ht="18.75" customHeight="1" x14ac:dyDescent="0.3">
      <c r="B112" s="21"/>
      <c r="C112" s="21" t="str">
        <f>IF(B112="","",VLOOKUP(B112,LISTAS!$F$5:$I$204,2,0))</f>
        <v/>
      </c>
      <c r="D112" s="21" t="str">
        <f>IF(B112="","",VLOOKUP(B112,LISTAS!$F$5:$I$207,4,0))</f>
        <v/>
      </c>
      <c r="E112" s="36"/>
      <c r="G112" s="32"/>
      <c r="H112" s="33"/>
      <c r="I112" s="33"/>
      <c r="J112" s="32"/>
      <c r="K112" s="32"/>
      <c r="L112" s="32" t="str">
        <f>IF(K112="","",LARGE(G105:G124,M112))</f>
        <v/>
      </c>
      <c r="M112" s="44">
        <v>8</v>
      </c>
      <c r="N112" s="26"/>
      <c r="O112" s="45" t="str">
        <f>IF(R112&lt;&gt;"",_xlfn.RANK.EQ(R112,R105:R124,0),"")</f>
        <v/>
      </c>
      <c r="P112" s="23" t="str">
        <f>IF(K112="","",VLOOKUP(L112,G105:J124,2,0))</f>
        <v/>
      </c>
      <c r="Q112" s="23" t="str">
        <f>IF(K112="","",VLOOKUP(P112,LISTAS!$F$5:$G$204,2,0))</f>
        <v/>
      </c>
      <c r="R112" s="37" t="str">
        <f>IF(K112="","",VLOOKUP(L112,G105:J124,4,0))</f>
        <v/>
      </c>
      <c r="S112" s="24" t="str">
        <f t="shared" si="53"/>
        <v/>
      </c>
      <c r="T112" s="24" t="str">
        <f t="shared" si="54"/>
        <v/>
      </c>
    </row>
    <row r="113" spans="2:20" s="5" customFormat="1" ht="18.75" customHeight="1" x14ac:dyDescent="0.3">
      <c r="B113" s="21"/>
      <c r="C113" s="21" t="str">
        <f>IF(B113="","",VLOOKUP(B113,LISTAS!$F$5:$I$204,2,0))</f>
        <v/>
      </c>
      <c r="D113" s="21" t="str">
        <f>IF(B113="","",VLOOKUP(B113,LISTAS!$F$5:$I$207,4,0))</f>
        <v/>
      </c>
      <c r="E113" s="36"/>
      <c r="G113" s="32"/>
      <c r="H113" s="33"/>
      <c r="I113" s="33"/>
      <c r="J113" s="32"/>
      <c r="K113" s="32"/>
      <c r="L113" s="32" t="str">
        <f>IF(K113="","",LARGE(G105:G124,M113))</f>
        <v/>
      </c>
      <c r="M113" s="44">
        <v>9</v>
      </c>
      <c r="N113" s="26"/>
      <c r="O113" s="45" t="str">
        <f>IF(R113&lt;&gt;"",_xlfn.RANK.EQ(R113,R105:R124,0),"")</f>
        <v/>
      </c>
      <c r="P113" s="23" t="str">
        <f>IF(K113="","",VLOOKUP(L113,G105:J124,2,0))</f>
        <v/>
      </c>
      <c r="Q113" s="23" t="str">
        <f>IF(K113="","",VLOOKUP(P113,LISTAS!$F$5:$G$204,2,0))</f>
        <v/>
      </c>
      <c r="R113" s="37" t="str">
        <f>IF(K113="","",VLOOKUP(L113,G105:J124,4,0))</f>
        <v/>
      </c>
      <c r="S113" s="24" t="str">
        <f t="shared" si="53"/>
        <v/>
      </c>
      <c r="T113" s="24" t="str">
        <f t="shared" si="54"/>
        <v/>
      </c>
    </row>
    <row r="114" spans="2:20" s="5" customFormat="1" ht="18.75" customHeight="1" x14ac:dyDescent="0.3">
      <c r="B114" s="21"/>
      <c r="C114" s="21" t="str">
        <f>IF(B114="","",VLOOKUP(B114,LISTAS!$F$5:$I$204,2,0))</f>
        <v/>
      </c>
      <c r="D114" s="21" t="str">
        <f>IF(B114="","",VLOOKUP(B114,LISTAS!$F$5:$I$207,4,0))</f>
        <v/>
      </c>
      <c r="E114" s="36"/>
      <c r="G114" s="32"/>
      <c r="H114" s="33"/>
      <c r="I114" s="33"/>
      <c r="J114" s="32"/>
      <c r="K114" s="32"/>
      <c r="L114" s="32" t="str">
        <f>IF(K114="","",LARGE(G105:G124,M114))</f>
        <v/>
      </c>
      <c r="M114" s="44">
        <v>10</v>
      </c>
      <c r="N114" s="26"/>
      <c r="O114" s="45" t="str">
        <f>IF(R114&lt;&gt;"",_xlfn.RANK.EQ(R114,R105:R124,0),"")</f>
        <v/>
      </c>
      <c r="P114" s="23" t="str">
        <f>IF(K114="","",VLOOKUP(L114,G105:J124,2,0))</f>
        <v/>
      </c>
      <c r="Q114" s="23" t="str">
        <f>IF(K114="","",VLOOKUP(P114,LISTAS!$F$5:$G$204,2,0))</f>
        <v/>
      </c>
      <c r="R114" s="37" t="str">
        <f>IF(K114="","",VLOOKUP(L114,G105:J124,4,0))</f>
        <v/>
      </c>
      <c r="S114" s="24" t="str">
        <f t="shared" si="53"/>
        <v/>
      </c>
      <c r="T114" s="24" t="str">
        <f t="shared" si="54"/>
        <v/>
      </c>
    </row>
    <row r="115" spans="2:20" s="5" customFormat="1" ht="18.75" customHeight="1" x14ac:dyDescent="0.3">
      <c r="B115" s="21"/>
      <c r="C115" s="21" t="str">
        <f>IF(B115="","",VLOOKUP(B115,LISTAS!$F$5:$I$204,2,0))</f>
        <v/>
      </c>
      <c r="D115" s="21" t="str">
        <f>IF(B115="","",VLOOKUP(B115,LISTAS!$F$5:$I$207,4,0))</f>
        <v/>
      </c>
      <c r="E115" s="36"/>
      <c r="G115" s="32"/>
      <c r="H115" s="33"/>
      <c r="I115" s="33"/>
      <c r="J115" s="32"/>
      <c r="K115" s="32"/>
      <c r="L115" s="32" t="str">
        <f>IF(K115="","",LARGE(G105:G124,M115))</f>
        <v/>
      </c>
      <c r="M115" s="44">
        <v>11</v>
      </c>
      <c r="N115" s="26"/>
      <c r="O115" s="45" t="str">
        <f>IF(R115&lt;&gt;"",_xlfn.RANK.EQ(R115,R105:R124,0),"")</f>
        <v/>
      </c>
      <c r="P115" s="23" t="str">
        <f>IF(K115="","",VLOOKUP(L115,G105:J124,2,0))</f>
        <v/>
      </c>
      <c r="Q115" s="23" t="str">
        <f>IF(K115="","",VLOOKUP(P115,LISTAS!$F$5:$G$204,2,0))</f>
        <v/>
      </c>
      <c r="R115" s="37" t="str">
        <f>IF(K115="","",VLOOKUP(L115,G105:J124,4,0))</f>
        <v/>
      </c>
      <c r="S115" s="24" t="str">
        <f t="shared" si="53"/>
        <v/>
      </c>
      <c r="T115" s="24" t="str">
        <f t="shared" si="54"/>
        <v/>
      </c>
    </row>
    <row r="116" spans="2:20" s="5" customFormat="1" ht="18.75" customHeight="1" x14ac:dyDescent="0.3">
      <c r="B116" s="21"/>
      <c r="C116" s="21" t="str">
        <f>IF(B116="","",VLOOKUP(B116,LISTAS!$F$5:$I$204,2,0))</f>
        <v/>
      </c>
      <c r="D116" s="21" t="str">
        <f>IF(B116="","",VLOOKUP(B116,LISTAS!$F$5:$I$207,4,0))</f>
        <v/>
      </c>
      <c r="E116" s="36"/>
      <c r="G116" s="32"/>
      <c r="H116" s="33"/>
      <c r="I116" s="33"/>
      <c r="J116" s="32"/>
      <c r="K116" s="32"/>
      <c r="L116" s="32" t="str">
        <f>IF(K116="","",LARGE(G105:G124,M116))</f>
        <v/>
      </c>
      <c r="M116" s="44">
        <v>12</v>
      </c>
      <c r="N116" s="26"/>
      <c r="O116" s="45" t="str">
        <f>IF(R116&lt;&gt;"",_xlfn.RANK.EQ(R116,R105:R124,0),"")</f>
        <v/>
      </c>
      <c r="P116" s="23" t="str">
        <f>IF(K116="","",VLOOKUP(L116,G105:J124,2,0))</f>
        <v/>
      </c>
      <c r="Q116" s="23" t="str">
        <f>IF(K116="","",VLOOKUP(P116,LISTAS!$F$5:$G$204,2,0))</f>
        <v/>
      </c>
      <c r="R116" s="37" t="str">
        <f>IF(K116="","",VLOOKUP(L116,G105:J124,4,0))</f>
        <v/>
      </c>
      <c r="S116" s="24" t="str">
        <f t="shared" si="53"/>
        <v/>
      </c>
      <c r="T116" s="24" t="str">
        <f t="shared" si="54"/>
        <v/>
      </c>
    </row>
    <row r="117" spans="2:20" s="5" customFormat="1" ht="18.75" customHeight="1" x14ac:dyDescent="0.3">
      <c r="B117" s="21"/>
      <c r="C117" s="21" t="str">
        <f>IF(B117="","",VLOOKUP(B117,LISTAS!$F$5:$I$204,2,0))</f>
        <v/>
      </c>
      <c r="D117" s="21" t="str">
        <f>IF(B117="","",VLOOKUP(B117,LISTAS!$F$5:$I$207,4,0))</f>
        <v/>
      </c>
      <c r="E117" s="36"/>
      <c r="G117" s="32"/>
      <c r="H117" s="33"/>
      <c r="I117" s="33"/>
      <c r="J117" s="32"/>
      <c r="K117" s="32"/>
      <c r="L117" s="32" t="str">
        <f>IF(K117="","",LARGE(G105:G124,M117))</f>
        <v/>
      </c>
      <c r="M117" s="44">
        <v>13</v>
      </c>
      <c r="N117" s="26"/>
      <c r="O117" s="45" t="str">
        <f>IF(R117&lt;&gt;"",_xlfn.RANK.EQ(R117,R105:R124,0),"")</f>
        <v/>
      </c>
      <c r="P117" s="23" t="str">
        <f>IF(K117="","",VLOOKUP(L117,G105:J124,2,0))</f>
        <v/>
      </c>
      <c r="Q117" s="23" t="str">
        <f>IF(K117="","",VLOOKUP(P117,LISTAS!$F$5:$G$204,2,0))</f>
        <v/>
      </c>
      <c r="R117" s="37" t="str">
        <f>IF(K117="","",VLOOKUP(L117,G105:J124,4,0))</f>
        <v/>
      </c>
      <c r="S117" s="24" t="str">
        <f t="shared" si="53"/>
        <v/>
      </c>
      <c r="T117" s="24" t="str">
        <f t="shared" si="54"/>
        <v/>
      </c>
    </row>
    <row r="118" spans="2:20" s="5" customFormat="1" ht="18.75" customHeight="1" x14ac:dyDescent="0.3">
      <c r="B118" s="21"/>
      <c r="C118" s="21" t="str">
        <f>IF(B118="","",VLOOKUP(B118,LISTAS!$F$5:$I$204,2,0))</f>
        <v/>
      </c>
      <c r="D118" s="21" t="str">
        <f>IF(B118="","",VLOOKUP(B118,LISTAS!$F$5:$I$207,4,0))</f>
        <v/>
      </c>
      <c r="E118" s="36"/>
      <c r="G118" s="32"/>
      <c r="H118" s="33"/>
      <c r="I118" s="33"/>
      <c r="J118" s="32"/>
      <c r="K118" s="32"/>
      <c r="L118" s="32" t="str">
        <f>IF(K118="","",LARGE(G105:G124,M118))</f>
        <v/>
      </c>
      <c r="M118" s="44">
        <v>14</v>
      </c>
      <c r="N118" s="26"/>
      <c r="O118" s="45" t="str">
        <f>IF(R118&lt;&gt;"",_xlfn.RANK.EQ(R118,R105:R124,0),"")</f>
        <v/>
      </c>
      <c r="P118" s="23" t="str">
        <f>IF(K118="","",VLOOKUP(L118,G105:J124,2,0))</f>
        <v/>
      </c>
      <c r="Q118" s="23" t="str">
        <f>IF(K118="","",VLOOKUP(P118,LISTAS!$F$5:$G$204,2,0))</f>
        <v/>
      </c>
      <c r="R118" s="37" t="str">
        <f>IF(K118="","",VLOOKUP(L118,G105:J124,4,0))</f>
        <v/>
      </c>
      <c r="S118" s="24" t="str">
        <f t="shared" si="53"/>
        <v/>
      </c>
      <c r="T118" s="24" t="str">
        <f t="shared" si="54"/>
        <v/>
      </c>
    </row>
    <row r="119" spans="2:20" s="5" customFormat="1" ht="18.75" customHeight="1" x14ac:dyDescent="0.3">
      <c r="B119" s="21"/>
      <c r="C119" s="21" t="str">
        <f>IF(B119="","",VLOOKUP(B119,LISTAS!$F$5:$I$204,2,0))</f>
        <v/>
      </c>
      <c r="D119" s="21" t="str">
        <f>IF(B119="","",VLOOKUP(B119,LISTAS!$F$5:$I$207,4,0))</f>
        <v/>
      </c>
      <c r="E119" s="36"/>
      <c r="G119" s="32"/>
      <c r="H119" s="33"/>
      <c r="I119" s="33"/>
      <c r="J119" s="32"/>
      <c r="K119" s="32"/>
      <c r="L119" s="32" t="str">
        <f>IF(K119="","",LARGE(G105:G124,M119))</f>
        <v/>
      </c>
      <c r="M119" s="44">
        <v>15</v>
      </c>
      <c r="N119" s="26"/>
      <c r="O119" s="45" t="str">
        <f>IF(R119&lt;&gt;"",_xlfn.RANK.EQ(R119,R105:R124,0),"")</f>
        <v/>
      </c>
      <c r="P119" s="23" t="str">
        <f>IF(K119="","",VLOOKUP(L119,G105:J124,2,0))</f>
        <v/>
      </c>
      <c r="Q119" s="23" t="str">
        <f>IF(K119="","",VLOOKUP(P119,LISTAS!$F$5:$G$204,2,0))</f>
        <v/>
      </c>
      <c r="R119" s="37" t="str">
        <f>IF(K119="","",VLOOKUP(L119,G105:J124,4,0))</f>
        <v/>
      </c>
      <c r="S119" s="24" t="str">
        <f t="shared" si="53"/>
        <v/>
      </c>
      <c r="T119" s="24" t="str">
        <f t="shared" si="54"/>
        <v/>
      </c>
    </row>
    <row r="120" spans="2:20" s="5" customFormat="1" ht="18.75" customHeight="1" x14ac:dyDescent="0.3">
      <c r="B120" s="21"/>
      <c r="C120" s="21" t="str">
        <f>IF(B120="","",VLOOKUP(B120,LISTAS!$F$5:$I$204,2,0))</f>
        <v/>
      </c>
      <c r="D120" s="21" t="str">
        <f>IF(B120="","",VLOOKUP(B120,LISTAS!$F$5:$I$207,4,0))</f>
        <v/>
      </c>
      <c r="E120" s="36"/>
      <c r="G120" s="32"/>
      <c r="H120" s="33"/>
      <c r="I120" s="33"/>
      <c r="J120" s="32"/>
      <c r="K120" s="32"/>
      <c r="L120" s="32" t="str">
        <f>IF(K120="","",LARGE(G105:G124,M120))</f>
        <v/>
      </c>
      <c r="M120" s="44">
        <v>16</v>
      </c>
      <c r="N120" s="26"/>
      <c r="O120" s="45" t="str">
        <f>IF(R120&lt;&gt;"",_xlfn.RANK.EQ(R120,R105:R124,0),"")</f>
        <v/>
      </c>
      <c r="P120" s="23" t="str">
        <f>IF(K120="","",VLOOKUP(L120,G105:J124,2,0))</f>
        <v/>
      </c>
      <c r="Q120" s="23" t="str">
        <f>IF(K120="","",VLOOKUP(P120,LISTAS!$F$5:$G$204,2,0))</f>
        <v/>
      </c>
      <c r="R120" s="37" t="str">
        <f>IF(K120="","",VLOOKUP(L120,G105:J124,4,0))</f>
        <v/>
      </c>
      <c r="S120" s="24" t="str">
        <f t="shared" si="53"/>
        <v/>
      </c>
      <c r="T120" s="24" t="str">
        <f t="shared" si="54"/>
        <v/>
      </c>
    </row>
    <row r="121" spans="2:20" s="5" customFormat="1" ht="18.75" customHeight="1" x14ac:dyDescent="0.3">
      <c r="B121" s="21"/>
      <c r="C121" s="21" t="str">
        <f>IF(B121="","",VLOOKUP(B121,LISTAS!$F$5:$I$204,2,0))</f>
        <v/>
      </c>
      <c r="D121" s="21" t="str">
        <f>IF(B121="","",VLOOKUP(B121,LISTAS!$F$5:$I$207,4,0))</f>
        <v/>
      </c>
      <c r="E121" s="36"/>
      <c r="G121" s="32" t="str">
        <f t="shared" ref="G121:G122" si="55">IF(E121="","",E121+(ROW(E121)/10000))</f>
        <v/>
      </c>
      <c r="H121" s="33" t="str">
        <f t="shared" ref="H121:I122" si="56">IF($K121="","",IF(B121="","",B121))</f>
        <v/>
      </c>
      <c r="I121" s="33" t="str">
        <f t="shared" si="56"/>
        <v/>
      </c>
      <c r="J121" s="32" t="str">
        <f t="shared" ref="J121:J122" si="57">IF($K121="","",E121)</f>
        <v/>
      </c>
      <c r="K121" s="32" t="str">
        <f t="shared" ref="K121:K122" si="58">G121</f>
        <v/>
      </c>
      <c r="L121" s="32" t="str">
        <f>IF(K121="","",LARGE(G105:G124,M121))</f>
        <v/>
      </c>
      <c r="M121" s="44">
        <v>17</v>
      </c>
      <c r="N121" s="26"/>
      <c r="O121" s="45" t="str">
        <f>IF(R121&lt;&gt;"",_xlfn.RANK.EQ(R121,R105:R124,0),"")</f>
        <v/>
      </c>
      <c r="P121" s="23" t="str">
        <f>IF(K121="","",VLOOKUP(L121,G105:J124,2,0))</f>
        <v/>
      </c>
      <c r="Q121" s="23" t="str">
        <f>IF(K121="","",VLOOKUP(P121,LISTAS!$F$5:$G$204,2,0))</f>
        <v/>
      </c>
      <c r="R121" s="37" t="str">
        <f>IF(K121="","",VLOOKUP(L121,G105:J124,4,0))</f>
        <v/>
      </c>
      <c r="S121" s="24" t="str">
        <f t="shared" si="53"/>
        <v/>
      </c>
      <c r="T121" s="24" t="str">
        <f t="shared" si="54"/>
        <v/>
      </c>
    </row>
    <row r="122" spans="2:20" s="5" customFormat="1" ht="18.75" customHeight="1" x14ac:dyDescent="0.3">
      <c r="B122" s="21"/>
      <c r="C122" s="21" t="str">
        <f>IF(B122="","",VLOOKUP(B122,LISTAS!$F$5:$I$204,2,0))</f>
        <v/>
      </c>
      <c r="D122" s="21" t="str">
        <f>IF(B122="","",VLOOKUP(B122,LISTAS!$F$5:$I$207,4,0))</f>
        <v/>
      </c>
      <c r="E122" s="36"/>
      <c r="G122" s="32" t="str">
        <f t="shared" si="55"/>
        <v/>
      </c>
      <c r="H122" s="33" t="str">
        <f t="shared" si="56"/>
        <v/>
      </c>
      <c r="I122" s="33" t="str">
        <f t="shared" si="56"/>
        <v/>
      </c>
      <c r="J122" s="32" t="str">
        <f t="shared" si="57"/>
        <v/>
      </c>
      <c r="K122" s="32" t="str">
        <f t="shared" si="58"/>
        <v/>
      </c>
      <c r="L122" s="32" t="str">
        <f>IF(K122="","",LARGE(G105:G124,M122))</f>
        <v/>
      </c>
      <c r="M122" s="44">
        <v>18</v>
      </c>
      <c r="N122" s="26"/>
      <c r="O122" s="45" t="str">
        <f>IF(R122&lt;&gt;"",_xlfn.RANK.EQ(R122,R105:R124,0),"")</f>
        <v/>
      </c>
      <c r="P122" s="23" t="str">
        <f>IF(K122="","",VLOOKUP(L122,G105:J124,2,0))</f>
        <v/>
      </c>
      <c r="Q122" s="23" t="str">
        <f>IF(K122="","",VLOOKUP(P122,LISTAS!$F$5:$G$204,2,0))</f>
        <v/>
      </c>
      <c r="R122" s="37" t="str">
        <f>IF(K122="","",VLOOKUP(L122,G105:J124,4,0))</f>
        <v/>
      </c>
      <c r="S122" s="24" t="str">
        <f t="shared" si="53"/>
        <v/>
      </c>
      <c r="T122" s="24" t="str">
        <f t="shared" si="54"/>
        <v/>
      </c>
    </row>
    <row r="123" spans="2:20" s="5" customFormat="1" ht="18.75" customHeight="1" x14ac:dyDescent="0.3">
      <c r="B123" s="21"/>
      <c r="C123" s="21" t="str">
        <f>IF(B123="","",VLOOKUP(B123,LISTAS!$F$5:$I$204,2,0))</f>
        <v/>
      </c>
      <c r="D123" s="21" t="str">
        <f>IF(B123="","",VLOOKUP(B123,LISTAS!$F$5:$I$207,4,0))</f>
        <v/>
      </c>
      <c r="E123" s="36"/>
      <c r="G123" s="32"/>
      <c r="H123" s="33"/>
      <c r="I123" s="33"/>
      <c r="J123" s="32"/>
      <c r="K123" s="32"/>
      <c r="L123" s="32" t="str">
        <f>IF(K123="","",LARGE(G105:G124,M123))</f>
        <v/>
      </c>
      <c r="M123" s="44">
        <v>19</v>
      </c>
      <c r="N123" s="26"/>
      <c r="O123" s="45" t="str">
        <f>IF(R123&lt;&gt;"",_xlfn.RANK.EQ(R123,R105:R124,0),"")</f>
        <v/>
      </c>
      <c r="P123" s="23" t="str">
        <f>IF(K123="","",VLOOKUP(L123,G105:J124,2,0))</f>
        <v/>
      </c>
      <c r="Q123" s="23" t="str">
        <f>IF(K123="","",VLOOKUP(P123,LISTAS!$F$5:$G$204,2,0))</f>
        <v/>
      </c>
      <c r="R123" s="37" t="str">
        <f>IF(K123="","",VLOOKUP(L123,G105:J124,4,0))</f>
        <v/>
      </c>
      <c r="S123" s="24" t="str">
        <f t="shared" si="53"/>
        <v/>
      </c>
      <c r="T123" s="24" t="str">
        <f t="shared" si="54"/>
        <v/>
      </c>
    </row>
    <row r="124" spans="2:20" s="5" customFormat="1" ht="18.75" customHeight="1" x14ac:dyDescent="0.3">
      <c r="B124" s="21"/>
      <c r="C124" s="21" t="str">
        <f>IF(B124="","",VLOOKUP(B124,LISTAS!$F$5:$I$204,2,0))</f>
        <v/>
      </c>
      <c r="D124" s="21" t="str">
        <f>IF(B124="","",VLOOKUP(B124,LISTAS!$F$5:$I$207,4,0))</f>
        <v/>
      </c>
      <c r="E124" s="36"/>
      <c r="G124" s="32" t="str">
        <f t="shared" ref="G124" si="59">IF(E124="","",E124+(ROW(E124)/10000))</f>
        <v/>
      </c>
      <c r="H124" s="33" t="str">
        <f t="shared" ref="H124:I124" si="60">IF($K124="","",IF(B124="","",B124))</f>
        <v/>
      </c>
      <c r="I124" s="33" t="str">
        <f t="shared" si="60"/>
        <v/>
      </c>
      <c r="J124" s="32" t="str">
        <f t="shared" ref="J124" si="61">IF($K124="","",E124)</f>
        <v/>
      </c>
      <c r="K124" s="32" t="str">
        <f t="shared" ref="K124" si="62">G124</f>
        <v/>
      </c>
      <c r="L124" s="32" t="str">
        <f>IF(K124="","",LARGE(G105:G124,M124))</f>
        <v/>
      </c>
      <c r="M124" s="44">
        <v>20</v>
      </c>
      <c r="N124" s="26"/>
      <c r="O124" s="45" t="str">
        <f>IF(R124&lt;&gt;"",_xlfn.RANK.EQ(R124,R105:R124,0),"")</f>
        <v/>
      </c>
      <c r="P124" s="23" t="str">
        <f>IF(K124="","",VLOOKUP(L124,G105:J124,2,0))</f>
        <v/>
      </c>
      <c r="Q124" s="23" t="str">
        <f>IF(K124="","",VLOOKUP(P124,LISTAS!$F$5:$G$204,2,0))</f>
        <v/>
      </c>
      <c r="R124" s="37" t="str">
        <f>IF(K124="","",VLOOKUP(L124,G105:J124,4,0))</f>
        <v/>
      </c>
      <c r="S124" s="24" t="str">
        <f t="shared" si="53"/>
        <v/>
      </c>
      <c r="T124" s="24" t="str">
        <f t="shared" si="54"/>
        <v/>
      </c>
    </row>
  </sheetData>
  <mergeCells count="17">
    <mergeCell ref="B30:C30"/>
    <mergeCell ref="O30:T30"/>
    <mergeCell ref="B2:T3"/>
    <mergeCell ref="D5:E5"/>
    <mergeCell ref="B6:T6"/>
    <mergeCell ref="B7:C7"/>
    <mergeCell ref="O7:T7"/>
    <mergeCell ref="B79:T79"/>
    <mergeCell ref="B102:C102"/>
    <mergeCell ref="O102:T102"/>
    <mergeCell ref="B103:T103"/>
    <mergeCell ref="B31:T31"/>
    <mergeCell ref="B54:C54"/>
    <mergeCell ref="O54:T54"/>
    <mergeCell ref="B55:T55"/>
    <mergeCell ref="B78:C78"/>
    <mergeCell ref="O78:T78"/>
  </mergeCells>
  <pageMargins left="0.511811024" right="0.511811024" top="0.78740157499999996" bottom="0.78740157499999996" header="0.31496062000000002" footer="0.31496062000000002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LISTAS!$D$5:$D$6</xm:f>
          </x14:formula1>
          <xm:sqref>F7</xm:sqref>
        </x14:dataValidation>
        <x14:dataValidation type="list" allowBlank="1" showInputMessage="1" showErrorMessage="1" xr:uid="{00000000-0002-0000-0100-000001000000}">
          <x14:formula1>
            <xm:f>LISTAS!$F$5:$F$204</xm:f>
          </x14:formula1>
          <xm:sqref>B9:B28 B33:B52 B57:B76 B81:B100 B105:B124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426"/>
  <sheetViews>
    <sheetView showGridLines="0" topLeftCell="B3" zoomScale="85" zoomScaleNormal="85" workbookViewId="0">
      <selection activeCell="T36" sqref="T36"/>
    </sheetView>
  </sheetViews>
  <sheetFormatPr defaultRowHeight="14.25" x14ac:dyDescent="0.25"/>
  <cols>
    <col min="1" max="1" width="1.28515625" style="5" customWidth="1"/>
    <col min="2" max="2" width="36.7109375" style="2" customWidth="1"/>
    <col min="3" max="3" width="22" style="2" bestFit="1" customWidth="1"/>
    <col min="4" max="5" width="16" style="2" customWidth="1"/>
    <col min="6" max="6" width="4.7109375" style="2" bestFit="1" customWidth="1"/>
    <col min="7" max="11" width="9.140625" style="2" hidden="1" customWidth="1"/>
    <col min="12" max="12" width="7.5703125" style="2" hidden="1" customWidth="1"/>
    <col min="13" max="13" width="3.42578125" style="2" hidden="1" customWidth="1"/>
    <col min="14" max="14" width="3.42578125" style="2" customWidth="1"/>
    <col min="15" max="15" width="18.42578125" style="2" bestFit="1" customWidth="1"/>
    <col min="16" max="16" width="36.7109375" style="2" customWidth="1"/>
    <col min="17" max="17" width="19.7109375" style="2" bestFit="1" customWidth="1"/>
    <col min="18" max="18" width="16" style="2" customWidth="1"/>
    <col min="19" max="20" width="16" style="31" customWidth="1"/>
    <col min="21" max="16384" width="9.140625" style="2"/>
  </cols>
  <sheetData>
    <row r="1" spans="1:20" s="5" customFormat="1" ht="6" customHeight="1" x14ac:dyDescent="0.25">
      <c r="B1" s="6"/>
      <c r="C1" s="6"/>
      <c r="D1" s="6"/>
      <c r="E1" s="6"/>
      <c r="G1" s="7"/>
      <c r="H1" s="8"/>
      <c r="I1" s="8"/>
      <c r="J1" s="8"/>
      <c r="K1" s="9"/>
      <c r="L1" s="8"/>
      <c r="S1" s="30"/>
      <c r="T1" s="30"/>
    </row>
    <row r="2" spans="1:20" s="1" customFormat="1" ht="60.75" customHeight="1" x14ac:dyDescent="0.25"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</row>
    <row r="3" spans="1:20" s="1" customFormat="1" ht="60.75" customHeight="1" x14ac:dyDescent="0.25"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</row>
    <row r="4" spans="1:20" x14ac:dyDescent="0.25">
      <c r="A4" s="2"/>
      <c r="G4" s="7"/>
      <c r="H4" s="8"/>
      <c r="I4" s="8"/>
      <c r="J4" s="8"/>
      <c r="K4" s="9"/>
      <c r="L4" s="8"/>
    </row>
    <row r="5" spans="1:20" x14ac:dyDescent="0.25">
      <c r="A5" s="2"/>
      <c r="D5" s="62"/>
      <c r="E5" s="63"/>
      <c r="F5" s="10"/>
      <c r="G5" s="7"/>
      <c r="H5" s="8"/>
      <c r="I5" s="8"/>
      <c r="J5" s="8"/>
      <c r="K5" s="9"/>
      <c r="L5" s="8"/>
    </row>
    <row r="6" spans="1:20" ht="32.25" customHeight="1" x14ac:dyDescent="0.25">
      <c r="A6" s="2"/>
      <c r="B6" s="59" t="s">
        <v>26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1"/>
    </row>
    <row r="7" spans="1:20" ht="20.25" customHeight="1" x14ac:dyDescent="0.25">
      <c r="A7" s="2"/>
      <c r="B7" s="54" t="s">
        <v>10</v>
      </c>
      <c r="C7" s="55"/>
      <c r="E7" s="34" t="s">
        <v>11</v>
      </c>
      <c r="F7" s="35" t="s">
        <v>12</v>
      </c>
      <c r="G7" s="11"/>
      <c r="H7" s="12"/>
      <c r="I7" s="12"/>
      <c r="J7" s="12"/>
      <c r="K7" s="13"/>
      <c r="L7" s="12"/>
      <c r="M7" s="14"/>
      <c r="N7" s="43"/>
      <c r="O7" s="56" t="s">
        <v>13</v>
      </c>
      <c r="P7" s="57"/>
      <c r="Q7" s="57"/>
      <c r="R7" s="57"/>
      <c r="S7" s="57"/>
      <c r="T7" s="58"/>
    </row>
    <row r="8" spans="1:20" s="15" customFormat="1" ht="28.5" customHeight="1" x14ac:dyDescent="0.25">
      <c r="B8" s="16" t="s">
        <v>14</v>
      </c>
      <c r="C8" s="16" t="s">
        <v>1</v>
      </c>
      <c r="D8" s="16" t="s">
        <v>15</v>
      </c>
      <c r="E8" s="16" t="s">
        <v>2</v>
      </c>
      <c r="F8" s="17"/>
      <c r="G8" s="18"/>
      <c r="H8" s="19"/>
      <c r="I8" s="19"/>
      <c r="J8" s="19"/>
      <c r="K8" s="20"/>
      <c r="L8" s="19"/>
      <c r="M8" s="18"/>
      <c r="N8" s="18"/>
      <c r="O8" s="27" t="s">
        <v>4</v>
      </c>
      <c r="P8" s="27" t="s">
        <v>14</v>
      </c>
      <c r="Q8" s="27" t="s">
        <v>1</v>
      </c>
      <c r="R8" s="27" t="s">
        <v>2</v>
      </c>
      <c r="S8" s="42" t="s">
        <v>17</v>
      </c>
      <c r="T8" s="42" t="s">
        <v>18</v>
      </c>
    </row>
    <row r="9" spans="1:20" s="5" customFormat="1" ht="18.75" customHeight="1" x14ac:dyDescent="0.25">
      <c r="B9" s="21" t="s">
        <v>93</v>
      </c>
      <c r="C9" s="21" t="str">
        <f>IF(B9="","",VLOOKUP(B9,LISTAS!$F$5:$I$204,2,0))</f>
        <v>ARBOS S.A</v>
      </c>
      <c r="D9" s="21" t="str">
        <f>IF(B9="","",VLOOKUP(B9,LISTAS!$F$5:$I$207,4,0))</f>
        <v>D.URBANAS</v>
      </c>
      <c r="E9" s="36">
        <v>44.7</v>
      </c>
      <c r="G9" s="32">
        <f t="shared" ref="G9:G28" si="0">IF(E9="","",E9+(ROW(E9)/10000))</f>
        <v>44.700900000000004</v>
      </c>
      <c r="H9" s="33" t="str">
        <f t="shared" ref="H9:I15" si="1">IF($K9="","",IF(B9="","",B9))</f>
        <v>DANGEROUS CRIMINAL</v>
      </c>
      <c r="I9" s="33" t="str">
        <f t="shared" si="1"/>
        <v>ARBOS S.A</v>
      </c>
      <c r="J9" s="32">
        <f t="shared" ref="J9:J28" si="2">IF($K9="","",E9)</f>
        <v>44.7</v>
      </c>
      <c r="K9" s="32">
        <f t="shared" ref="K9:K28" si="3">G9</f>
        <v>44.700900000000004</v>
      </c>
      <c r="L9" s="32">
        <f>IF(K9="","",LARGE(G9:G28,M9))</f>
        <v>49.601100000000002</v>
      </c>
      <c r="M9" s="44">
        <v>1</v>
      </c>
      <c r="N9" s="22"/>
      <c r="O9" s="45">
        <f>IF(R9&lt;&gt;"",_xlfn.RANK.EQ(R9,R9:R28,0),"")</f>
        <v>1</v>
      </c>
      <c r="P9" s="23" t="str">
        <f>IF(K9="","",VLOOKUP(L9,G9:J28,2,0))</f>
        <v>O TREM</v>
      </c>
      <c r="Q9" s="23" t="str">
        <f>IF(K9="","",VLOOKUP(P9,LISTAS!$F$5:$G$204,2,0))</f>
        <v>EDUARDO GOMES</v>
      </c>
      <c r="R9" s="37">
        <f>IF(K9="","",VLOOKUP(L9,G9:J28,4,0))</f>
        <v>49.6</v>
      </c>
      <c r="S9" s="24">
        <f>IF($O9="","",IF($O9=1,400,IF($O9=2,340,IF($O9=3,300,IF($O9=4,280,IF($O9=5,270,IF($O9=6,260,IF($O9=7,250,IF($O9=8,240,IF($O9=9,200,IF($O9=10,200,IF($O9=11,200,IF($O9=12,200,IF($O9=13,200,IF($O9=14,200,IF($O9=15,200,IF($O9=16,200,IF($O9&gt;16,"",""))))))))))))))))))</f>
        <v>400</v>
      </c>
      <c r="T9" s="24">
        <f>IF(O9="","",IF($F$7="NÃO","",IF(O9=1,400,IF(O9=2,340,IF(O9=3,300,IF(O9=4,280,IF(O9=5,270,IF(O9=6,260,IF(O9=7,250,IF(O9=8,240,IF(O9=9,200,IF(O9=10,200,IF(O9=11,200,IF(O9=12,200,IF(O9=13,200,IF(O9=14,200,IF(O9=15,200,IF(O9=16,200,IF(O9&gt;16,"","")))))))))))))))))))</f>
        <v>400</v>
      </c>
    </row>
    <row r="10" spans="1:20" s="5" customFormat="1" ht="18.75" customHeight="1" x14ac:dyDescent="0.25">
      <c r="B10" s="21" t="s">
        <v>95</v>
      </c>
      <c r="C10" s="21" t="str">
        <f>IF(B10="","",VLOOKUP(B10,LISTAS!$F$5:$I$204,2,0))</f>
        <v>ARBOS S.A</v>
      </c>
      <c r="D10" s="21" t="str">
        <f>IF(B10="","",VLOOKUP(B10,LISTAS!$F$5:$I$207,4,0))</f>
        <v>D.URBANAS</v>
      </c>
      <c r="E10" s="36">
        <v>43.9</v>
      </c>
      <c r="G10" s="32">
        <f t="shared" si="0"/>
        <v>43.900999999999996</v>
      </c>
      <c r="H10" s="33" t="str">
        <f t="shared" si="1"/>
        <v>BAD GIRLS</v>
      </c>
      <c r="I10" s="33" t="str">
        <f t="shared" si="1"/>
        <v>ARBOS S.A</v>
      </c>
      <c r="J10" s="32">
        <f t="shared" si="2"/>
        <v>43.9</v>
      </c>
      <c r="K10" s="32">
        <f t="shared" si="3"/>
        <v>43.900999999999996</v>
      </c>
      <c r="L10" s="32">
        <f>IF(K10="","",LARGE(G9:G28,M10))</f>
        <v>49.001199999999997</v>
      </c>
      <c r="M10" s="44">
        <v>2</v>
      </c>
      <c r="N10" s="25"/>
      <c r="O10" s="45">
        <f>IF(R10&lt;&gt;"",_xlfn.RANK.EQ(R10,R9:R28,0),"")</f>
        <v>2</v>
      </c>
      <c r="P10" s="23" t="str">
        <f>IF(K10="","",VLOOKUP(L10,G9:J28,2,0))</f>
        <v>DIVERSIDADE</v>
      </c>
      <c r="Q10" s="23" t="str">
        <f>IF(K10="","",VLOOKUP(P10,LISTAS!$F$5:$G$204,2,0))</f>
        <v>CASTELO CHRISTIAN</v>
      </c>
      <c r="R10" s="37">
        <f>IF(K10="","",VLOOKUP(L10,G9:J28,4,0))</f>
        <v>49</v>
      </c>
      <c r="S10" s="24">
        <f t="shared" ref="S10:S28" si="4">IF($O10="","",IF($O10=1,400,IF($O10=2,340,IF($O10=3,300,IF($O10=4,280,IF($O10=5,270,IF($O10=6,260,IF($O10=7,250,IF($O10=8,240,IF($O10=9,200,IF($O10=10,200,IF($O10=11,200,IF($O10=12,200,IF($O10=13,200,IF($O10=14,200,IF($O10=15,200,IF($O10=16,200,IF($O10&gt;16,"",""))))))))))))))))))</f>
        <v>340</v>
      </c>
      <c r="T10" s="24">
        <f t="shared" ref="T10:T28" si="5">IF(O10="","",IF($F$7="NÃO","",IF(O10=1,400,IF(O10=2,340,IF(O10=3,300,IF(O10=4,280,IF(O10=5,270,IF(O10=6,260,IF(O10=7,250,IF(O10=8,240,IF(O10=9,200,IF(O10=10,200,IF(O10=11,200,IF(O10=12,200,IF(O10=13,200,IF(O10=14,200,IF(O10=15,200,IF(O10=16,200,IF(O10&gt;16,"","")))))))))))))))))))</f>
        <v>340</v>
      </c>
    </row>
    <row r="11" spans="1:20" s="5" customFormat="1" ht="18.75" customHeight="1" x14ac:dyDescent="0.3">
      <c r="B11" s="21" t="s">
        <v>97</v>
      </c>
      <c r="C11" s="21" t="str">
        <f>IF(B11="","",VLOOKUP(B11,LISTAS!$F$5:$I$204,2,0))</f>
        <v>EDUARDO GOMES</v>
      </c>
      <c r="D11" s="21" t="str">
        <f>IF(B11="","",VLOOKUP(B11,LISTAS!$F$5:$I$207,4,0))</f>
        <v>D.URBANAS</v>
      </c>
      <c r="E11" s="36">
        <v>49.6</v>
      </c>
      <c r="G11" s="32">
        <f t="shared" si="0"/>
        <v>49.601100000000002</v>
      </c>
      <c r="H11" s="33" t="str">
        <f t="shared" si="1"/>
        <v>O TREM</v>
      </c>
      <c r="I11" s="33" t="str">
        <f t="shared" si="1"/>
        <v>EDUARDO GOMES</v>
      </c>
      <c r="J11" s="32">
        <f t="shared" si="2"/>
        <v>49.6</v>
      </c>
      <c r="K11" s="32">
        <f t="shared" si="3"/>
        <v>49.601100000000002</v>
      </c>
      <c r="L11" s="32">
        <f>IF(K11="","",LARGE(G9:G28,M11))</f>
        <v>44.700900000000004</v>
      </c>
      <c r="M11" s="44">
        <v>3</v>
      </c>
      <c r="N11" s="26"/>
      <c r="O11" s="45">
        <f>IF(R11&lt;&gt;"",_xlfn.RANK.EQ(R11,R9:R28,0),"")</f>
        <v>3</v>
      </c>
      <c r="P11" s="23" t="str">
        <f>IF(K11="","",VLOOKUP(L11,G9:J28,2,0))</f>
        <v>DANGEROUS CRIMINAL</v>
      </c>
      <c r="Q11" s="23" t="str">
        <f>IF(K11="","",VLOOKUP(P11,LISTAS!$F$5:$G$204,2,0))</f>
        <v>ARBOS S.A</v>
      </c>
      <c r="R11" s="37">
        <f>IF(K11="","",VLOOKUP(L11,G9:J28,4,0))</f>
        <v>44.7</v>
      </c>
      <c r="S11" s="24">
        <f t="shared" si="4"/>
        <v>300</v>
      </c>
      <c r="T11" s="24">
        <f t="shared" si="5"/>
        <v>300</v>
      </c>
    </row>
    <row r="12" spans="1:20" s="5" customFormat="1" ht="18.75" customHeight="1" x14ac:dyDescent="0.3">
      <c r="B12" s="21" t="s">
        <v>108</v>
      </c>
      <c r="C12" s="21" t="str">
        <f>IF(B12="","",VLOOKUP(B12,LISTAS!$F$5:$I$204,2,0))</f>
        <v>CASTELO CHRISTIAN</v>
      </c>
      <c r="D12" s="21" t="str">
        <f>IF(B12="","",VLOOKUP(B12,LISTAS!$F$5:$I$207,4,0))</f>
        <v>D.URBANAS</v>
      </c>
      <c r="E12" s="36">
        <v>49</v>
      </c>
      <c r="G12" s="32">
        <f t="shared" si="0"/>
        <v>49.001199999999997</v>
      </c>
      <c r="H12" s="33" t="str">
        <f t="shared" si="1"/>
        <v>DIVERSIDADE</v>
      </c>
      <c r="I12" s="33" t="str">
        <f t="shared" si="1"/>
        <v>CASTELO CHRISTIAN</v>
      </c>
      <c r="J12" s="32">
        <f t="shared" si="2"/>
        <v>49</v>
      </c>
      <c r="K12" s="32">
        <f t="shared" si="3"/>
        <v>49.001199999999997</v>
      </c>
      <c r="L12" s="32">
        <f>IF(K12="","",LARGE(G9:G28,M12))</f>
        <v>43.900999999999996</v>
      </c>
      <c r="M12" s="44">
        <v>4</v>
      </c>
      <c r="N12" s="26"/>
      <c r="O12" s="45">
        <f>IF(R12&lt;&gt;"",_xlfn.RANK.EQ(R12,R9:R28,0),"")</f>
        <v>4</v>
      </c>
      <c r="P12" s="23" t="str">
        <f>IF(K12="","",VLOOKUP(L12,G9:J28,2,0))</f>
        <v>BAD GIRLS</v>
      </c>
      <c r="Q12" s="23" t="str">
        <f>IF(K12="","",VLOOKUP(P12,LISTAS!$F$5:$G$204,2,0))</f>
        <v>ARBOS S.A</v>
      </c>
      <c r="R12" s="37">
        <f>IF(K12="","",VLOOKUP(L12,G9:J28,4,0))</f>
        <v>43.9</v>
      </c>
      <c r="S12" s="24">
        <f t="shared" si="4"/>
        <v>280</v>
      </c>
      <c r="T12" s="24">
        <f t="shared" si="5"/>
        <v>280</v>
      </c>
    </row>
    <row r="13" spans="1:20" s="5" customFormat="1" ht="18.75" customHeight="1" x14ac:dyDescent="0.3">
      <c r="B13" s="21"/>
      <c r="C13" s="21" t="str">
        <f>IF(B13="","",VLOOKUP(B13,LISTAS!$F$5:$I$204,2,0))</f>
        <v/>
      </c>
      <c r="D13" s="21" t="str">
        <f>IF(B13="","",VLOOKUP(B13,LISTAS!$F$5:$I$207,4,0))</f>
        <v/>
      </c>
      <c r="E13" s="36"/>
      <c r="G13" s="32" t="str">
        <f t="shared" si="0"/>
        <v/>
      </c>
      <c r="H13" s="33" t="str">
        <f t="shared" si="1"/>
        <v/>
      </c>
      <c r="I13" s="33" t="str">
        <f t="shared" si="1"/>
        <v/>
      </c>
      <c r="J13" s="32" t="str">
        <f t="shared" si="2"/>
        <v/>
      </c>
      <c r="K13" s="32" t="str">
        <f t="shared" si="3"/>
        <v/>
      </c>
      <c r="L13" s="32" t="str">
        <f>IF(K13="","",LARGE(G9:G28,M13))</f>
        <v/>
      </c>
      <c r="M13" s="44">
        <v>5</v>
      </c>
      <c r="N13" s="26"/>
      <c r="O13" s="45" t="str">
        <f>IF(R13&lt;&gt;"",_xlfn.RANK.EQ(R13,R9:R28,0),"")</f>
        <v/>
      </c>
      <c r="P13" s="23" t="str">
        <f>IF(K13="","",VLOOKUP(L13,G9:J28,2,0))</f>
        <v/>
      </c>
      <c r="Q13" s="23" t="str">
        <f>IF(K13="","",VLOOKUP(P13,LISTAS!$F$5:$G$204,2,0))</f>
        <v/>
      </c>
      <c r="R13" s="37" t="str">
        <f>IF(K13="","",VLOOKUP(L13,G9:J28,4,0))</f>
        <v/>
      </c>
      <c r="S13" s="24" t="str">
        <f t="shared" si="4"/>
        <v/>
      </c>
      <c r="T13" s="24" t="str">
        <f t="shared" si="5"/>
        <v/>
      </c>
    </row>
    <row r="14" spans="1:20" s="5" customFormat="1" ht="18.75" customHeight="1" x14ac:dyDescent="0.3">
      <c r="B14" s="21"/>
      <c r="C14" s="21" t="str">
        <f>IF(B14="","",VLOOKUP(B14,LISTAS!$F$5:$I$204,2,0))</f>
        <v/>
      </c>
      <c r="D14" s="21" t="str">
        <f>IF(B14="","",VLOOKUP(B14,LISTAS!$F$5:$I$207,4,0))</f>
        <v/>
      </c>
      <c r="E14" s="36"/>
      <c r="G14" s="32" t="str">
        <f t="shared" si="0"/>
        <v/>
      </c>
      <c r="H14" s="33" t="str">
        <f t="shared" si="1"/>
        <v/>
      </c>
      <c r="I14" s="33" t="str">
        <f t="shared" si="1"/>
        <v/>
      </c>
      <c r="J14" s="32" t="str">
        <f t="shared" si="2"/>
        <v/>
      </c>
      <c r="K14" s="32" t="str">
        <f t="shared" si="3"/>
        <v/>
      </c>
      <c r="L14" s="32" t="str">
        <f>IF(K14="","",LARGE(G9:G28,M14))</f>
        <v/>
      </c>
      <c r="M14" s="44">
        <v>6</v>
      </c>
      <c r="N14" s="26"/>
      <c r="O14" s="45" t="str">
        <f>IF(R14&lt;&gt;"",_xlfn.RANK.EQ(R14,R9:R28,0),"")</f>
        <v/>
      </c>
      <c r="P14" s="23" t="str">
        <f>IF(K14="","",VLOOKUP(L14,G9:J28,2,0))</f>
        <v/>
      </c>
      <c r="Q14" s="23" t="str">
        <f>IF(K14="","",VLOOKUP(P14,LISTAS!$F$5:$G$204,2,0))</f>
        <v/>
      </c>
      <c r="R14" s="37" t="str">
        <f>IF(K14="","",VLOOKUP(L14,G9:J28,4,0))</f>
        <v/>
      </c>
      <c r="S14" s="24" t="str">
        <f t="shared" si="4"/>
        <v/>
      </c>
      <c r="T14" s="24" t="str">
        <f t="shared" si="5"/>
        <v/>
      </c>
    </row>
    <row r="15" spans="1:20" s="5" customFormat="1" ht="18.75" customHeight="1" x14ac:dyDescent="0.3">
      <c r="B15" s="21"/>
      <c r="C15" s="21" t="str">
        <f>IF(B15="","",VLOOKUP(B15,LISTAS!$F$5:$I$204,2,0))</f>
        <v/>
      </c>
      <c r="D15" s="21" t="str">
        <f>IF(B15="","",VLOOKUP(B15,LISTAS!$F$5:$I$207,4,0))</f>
        <v/>
      </c>
      <c r="E15" s="36"/>
      <c r="G15" s="32" t="str">
        <f t="shared" si="0"/>
        <v/>
      </c>
      <c r="H15" s="33" t="str">
        <f t="shared" si="1"/>
        <v/>
      </c>
      <c r="I15" s="33" t="str">
        <f t="shared" si="1"/>
        <v/>
      </c>
      <c r="J15" s="32" t="str">
        <f t="shared" si="2"/>
        <v/>
      </c>
      <c r="K15" s="32" t="str">
        <f t="shared" si="3"/>
        <v/>
      </c>
      <c r="L15" s="32" t="str">
        <f>IF(K15="","",LARGE(G9:G28,M15))</f>
        <v/>
      </c>
      <c r="M15" s="44">
        <v>7</v>
      </c>
      <c r="N15" s="26"/>
      <c r="O15" s="45" t="str">
        <f>IF(R15&lt;&gt;"",_xlfn.RANK.EQ(R15,R9:R28,0),"")</f>
        <v/>
      </c>
      <c r="P15" s="23" t="str">
        <f>IF(K15="","",VLOOKUP(L15,G9:J28,2,0))</f>
        <v/>
      </c>
      <c r="Q15" s="23" t="str">
        <f>IF(K15="","",VLOOKUP(P15,LISTAS!$F$5:$G$204,2,0))</f>
        <v/>
      </c>
      <c r="R15" s="37" t="str">
        <f>IF(K15="","",VLOOKUP(L15,G9:J28,4,0))</f>
        <v/>
      </c>
      <c r="S15" s="24" t="str">
        <f t="shared" si="4"/>
        <v/>
      </c>
      <c r="T15" s="24" t="str">
        <f t="shared" si="5"/>
        <v/>
      </c>
    </row>
    <row r="16" spans="1:20" s="5" customFormat="1" ht="18.75" customHeight="1" x14ac:dyDescent="0.3">
      <c r="B16" s="21"/>
      <c r="C16" s="21" t="str">
        <f>IF(B16="","",VLOOKUP(B16,LISTAS!$F$5:$I$204,2,0))</f>
        <v/>
      </c>
      <c r="D16" s="21" t="str">
        <f>IF(B16="","",VLOOKUP(B16,LISTAS!$F$5:$I$207,4,0))</f>
        <v/>
      </c>
      <c r="E16" s="36"/>
      <c r="G16" s="32"/>
      <c r="H16" s="33"/>
      <c r="I16" s="33"/>
      <c r="J16" s="32"/>
      <c r="K16" s="32"/>
      <c r="L16" s="32" t="str">
        <f>IF(K16="","",LARGE(G9:G28,M16))</f>
        <v/>
      </c>
      <c r="M16" s="44">
        <v>8</v>
      </c>
      <c r="N16" s="26"/>
      <c r="O16" s="45" t="str">
        <f>IF(R16&lt;&gt;"",_xlfn.RANK.EQ(R16,R9:R28,0),"")</f>
        <v/>
      </c>
      <c r="P16" s="23" t="str">
        <f>IF(K16="","",VLOOKUP(L16,G9:J28,2,0))</f>
        <v/>
      </c>
      <c r="Q16" s="23" t="str">
        <f>IF(K16="","",VLOOKUP(P16,LISTAS!$F$5:$G$204,2,0))</f>
        <v/>
      </c>
      <c r="R16" s="37" t="str">
        <f>IF(K16="","",VLOOKUP(L16,G9:J28,4,0))</f>
        <v/>
      </c>
      <c r="S16" s="24" t="str">
        <f t="shared" si="4"/>
        <v/>
      </c>
      <c r="T16" s="24" t="str">
        <f t="shared" si="5"/>
        <v/>
      </c>
    </row>
    <row r="17" spans="1:20" s="5" customFormat="1" ht="18.75" customHeight="1" x14ac:dyDescent="0.3">
      <c r="B17" s="21"/>
      <c r="C17" s="21" t="str">
        <f>IF(B17="","",VLOOKUP(B17,LISTAS!$F$5:$I$204,2,0))</f>
        <v/>
      </c>
      <c r="D17" s="21" t="str">
        <f>IF(B17="","",VLOOKUP(B17,LISTAS!$F$5:$I$207,4,0))</f>
        <v/>
      </c>
      <c r="E17" s="36"/>
      <c r="G17" s="32"/>
      <c r="H17" s="33"/>
      <c r="I17" s="33"/>
      <c r="J17" s="32"/>
      <c r="K17" s="32"/>
      <c r="L17" s="32" t="str">
        <f>IF(K17="","",LARGE(G9:G28,M17))</f>
        <v/>
      </c>
      <c r="M17" s="44">
        <v>9</v>
      </c>
      <c r="N17" s="26"/>
      <c r="O17" s="45" t="str">
        <f>IF(R17&lt;&gt;"",_xlfn.RANK.EQ(R17,R9:R28,0),"")</f>
        <v/>
      </c>
      <c r="P17" s="23" t="str">
        <f>IF(K17="","",VLOOKUP(L17,G9:J28,2,0))</f>
        <v/>
      </c>
      <c r="Q17" s="23" t="str">
        <f>IF(K17="","",VLOOKUP(P17,LISTAS!$F$5:$G$204,2,0))</f>
        <v/>
      </c>
      <c r="R17" s="37" t="str">
        <f>IF(K17="","",VLOOKUP(L17,G9:J28,4,0))</f>
        <v/>
      </c>
      <c r="S17" s="24" t="str">
        <f t="shared" si="4"/>
        <v/>
      </c>
      <c r="T17" s="24" t="str">
        <f t="shared" si="5"/>
        <v/>
      </c>
    </row>
    <row r="18" spans="1:20" s="5" customFormat="1" ht="18.75" customHeight="1" x14ac:dyDescent="0.3">
      <c r="B18" s="21"/>
      <c r="C18" s="21" t="str">
        <f>IF(B18="","",VLOOKUP(B18,LISTAS!$F$5:$I$204,2,0))</f>
        <v/>
      </c>
      <c r="D18" s="21" t="str">
        <f>IF(B18="","",VLOOKUP(B18,LISTAS!$F$5:$I$207,4,0))</f>
        <v/>
      </c>
      <c r="E18" s="36"/>
      <c r="G18" s="32"/>
      <c r="H18" s="33"/>
      <c r="I18" s="33"/>
      <c r="J18" s="32"/>
      <c r="K18" s="32"/>
      <c r="L18" s="32" t="str">
        <f>IF(K18="","",LARGE(G9:G28,M18))</f>
        <v/>
      </c>
      <c r="M18" s="44">
        <v>10</v>
      </c>
      <c r="N18" s="26"/>
      <c r="O18" s="45" t="str">
        <f>IF(R18&lt;&gt;"",_xlfn.RANK.EQ(R18,R9:R28,0),"")</f>
        <v/>
      </c>
      <c r="P18" s="23" t="str">
        <f>IF(K18="","",VLOOKUP(L18,G9:J28,2,0))</f>
        <v/>
      </c>
      <c r="Q18" s="23" t="str">
        <f>IF(K18="","",VLOOKUP(P18,LISTAS!$F$5:$G$204,2,0))</f>
        <v/>
      </c>
      <c r="R18" s="37" t="str">
        <f>IF(K18="","",VLOOKUP(L18,G9:J28,4,0))</f>
        <v/>
      </c>
      <c r="S18" s="24" t="str">
        <f t="shared" si="4"/>
        <v/>
      </c>
      <c r="T18" s="24" t="str">
        <f t="shared" si="5"/>
        <v/>
      </c>
    </row>
    <row r="19" spans="1:20" s="5" customFormat="1" ht="18.75" customHeight="1" x14ac:dyDescent="0.3">
      <c r="B19" s="21"/>
      <c r="C19" s="21" t="str">
        <f>IF(B19="","",VLOOKUP(B19,LISTAS!$F$5:$I$204,2,0))</f>
        <v/>
      </c>
      <c r="D19" s="21" t="str">
        <f>IF(B19="","",VLOOKUP(B19,LISTAS!$F$5:$I$207,4,0))</f>
        <v/>
      </c>
      <c r="E19" s="36"/>
      <c r="G19" s="32"/>
      <c r="H19" s="33"/>
      <c r="I19" s="33"/>
      <c r="J19" s="32"/>
      <c r="K19" s="32"/>
      <c r="L19" s="32" t="str">
        <f>IF(K19="","",LARGE(G9:G28,M19))</f>
        <v/>
      </c>
      <c r="M19" s="44">
        <v>11</v>
      </c>
      <c r="N19" s="26"/>
      <c r="O19" s="45" t="str">
        <f>IF(R19&lt;&gt;"",_xlfn.RANK.EQ(R19,R9:R28,0),"")</f>
        <v/>
      </c>
      <c r="P19" s="23" t="str">
        <f>IF(K19="","",VLOOKUP(L19,G9:J28,2,0))</f>
        <v/>
      </c>
      <c r="Q19" s="23" t="str">
        <f>IF(K19="","",VLOOKUP(P19,LISTAS!$F$5:$G$204,2,0))</f>
        <v/>
      </c>
      <c r="R19" s="37" t="str">
        <f>IF(K19="","",VLOOKUP(L19,G9:J28,4,0))</f>
        <v/>
      </c>
      <c r="S19" s="24" t="str">
        <f t="shared" si="4"/>
        <v/>
      </c>
      <c r="T19" s="24" t="str">
        <f t="shared" si="5"/>
        <v/>
      </c>
    </row>
    <row r="20" spans="1:20" s="5" customFormat="1" ht="18.75" customHeight="1" x14ac:dyDescent="0.3">
      <c r="B20" s="21"/>
      <c r="C20" s="21" t="str">
        <f>IF(B20="","",VLOOKUP(B20,LISTAS!$F$5:$I$204,2,0))</f>
        <v/>
      </c>
      <c r="D20" s="21" t="str">
        <f>IF(B20="","",VLOOKUP(B20,LISTAS!$F$5:$I$207,4,0))</f>
        <v/>
      </c>
      <c r="E20" s="36"/>
      <c r="G20" s="32"/>
      <c r="H20" s="33"/>
      <c r="I20" s="33"/>
      <c r="J20" s="32"/>
      <c r="K20" s="32"/>
      <c r="L20" s="32" t="str">
        <f>IF(K20="","",LARGE(G9:G28,M20))</f>
        <v/>
      </c>
      <c r="M20" s="44">
        <v>12</v>
      </c>
      <c r="N20" s="26"/>
      <c r="O20" s="45" t="str">
        <f>IF(R20&lt;&gt;"",_xlfn.RANK.EQ(R20,R9:R28,0),"")</f>
        <v/>
      </c>
      <c r="P20" s="23" t="str">
        <f>IF(K20="","",VLOOKUP(L20,G9:J28,2,0))</f>
        <v/>
      </c>
      <c r="Q20" s="23" t="str">
        <f>IF(K20="","",VLOOKUP(P20,LISTAS!$F$5:$G$204,2,0))</f>
        <v/>
      </c>
      <c r="R20" s="37" t="str">
        <f>IF(K20="","",VLOOKUP(L20,G9:J28,4,0))</f>
        <v/>
      </c>
      <c r="S20" s="24" t="str">
        <f t="shared" si="4"/>
        <v/>
      </c>
      <c r="T20" s="24" t="str">
        <f t="shared" si="5"/>
        <v/>
      </c>
    </row>
    <row r="21" spans="1:20" s="5" customFormat="1" ht="18.75" customHeight="1" x14ac:dyDescent="0.3">
      <c r="B21" s="21"/>
      <c r="C21" s="21" t="str">
        <f>IF(B21="","",VLOOKUP(B21,LISTAS!$F$5:$I$204,2,0))</f>
        <v/>
      </c>
      <c r="D21" s="21" t="str">
        <f>IF(B21="","",VLOOKUP(B21,LISTAS!$F$5:$I$207,4,0))</f>
        <v/>
      </c>
      <c r="E21" s="36"/>
      <c r="G21" s="32"/>
      <c r="H21" s="33"/>
      <c r="I21" s="33"/>
      <c r="J21" s="32"/>
      <c r="K21" s="32"/>
      <c r="L21" s="32" t="str">
        <f>IF(K21="","",LARGE(G9:G28,M21))</f>
        <v/>
      </c>
      <c r="M21" s="44">
        <v>13</v>
      </c>
      <c r="N21" s="26"/>
      <c r="O21" s="45" t="str">
        <f>IF(R21&lt;&gt;"",_xlfn.RANK.EQ(R21,R9:R28,0),"")</f>
        <v/>
      </c>
      <c r="P21" s="23" t="str">
        <f>IF(K21="","",VLOOKUP(L21,G9:J28,2,0))</f>
        <v/>
      </c>
      <c r="Q21" s="23" t="str">
        <f>IF(K21="","",VLOOKUP(P21,LISTAS!$F$5:$G$204,2,0))</f>
        <v/>
      </c>
      <c r="R21" s="37" t="str">
        <f>IF(K21="","",VLOOKUP(L21,G9:J28,4,0))</f>
        <v/>
      </c>
      <c r="S21" s="24" t="str">
        <f t="shared" si="4"/>
        <v/>
      </c>
      <c r="T21" s="24" t="str">
        <f t="shared" si="5"/>
        <v/>
      </c>
    </row>
    <row r="22" spans="1:20" s="5" customFormat="1" ht="18.75" customHeight="1" x14ac:dyDescent="0.3">
      <c r="B22" s="21"/>
      <c r="C22" s="21" t="str">
        <f>IF(B22="","",VLOOKUP(B22,LISTAS!$F$5:$I$204,2,0))</f>
        <v/>
      </c>
      <c r="D22" s="21" t="str">
        <f>IF(B22="","",VLOOKUP(B22,LISTAS!$F$5:$I$207,4,0))</f>
        <v/>
      </c>
      <c r="E22" s="36"/>
      <c r="G22" s="32"/>
      <c r="H22" s="33"/>
      <c r="I22" s="33"/>
      <c r="J22" s="32"/>
      <c r="K22" s="32"/>
      <c r="L22" s="32" t="str">
        <f>IF(K22="","",LARGE(G9:G28,M22))</f>
        <v/>
      </c>
      <c r="M22" s="44">
        <v>14</v>
      </c>
      <c r="N22" s="26"/>
      <c r="O22" s="45" t="str">
        <f>IF(R22&lt;&gt;"",_xlfn.RANK.EQ(R22,R9:R28,0),"")</f>
        <v/>
      </c>
      <c r="P22" s="23" t="str">
        <f>IF(K22="","",VLOOKUP(L22,G9:J28,2,0))</f>
        <v/>
      </c>
      <c r="Q22" s="23" t="str">
        <f>IF(K22="","",VLOOKUP(P22,LISTAS!$F$5:$G$204,2,0))</f>
        <v/>
      </c>
      <c r="R22" s="37" t="str">
        <f>IF(K22="","",VLOOKUP(L22,G9:J28,4,0))</f>
        <v/>
      </c>
      <c r="S22" s="24" t="str">
        <f t="shared" si="4"/>
        <v/>
      </c>
      <c r="T22" s="24" t="str">
        <f t="shared" si="5"/>
        <v/>
      </c>
    </row>
    <row r="23" spans="1:20" s="5" customFormat="1" ht="18.75" customHeight="1" x14ac:dyDescent="0.3">
      <c r="B23" s="21"/>
      <c r="C23" s="21" t="str">
        <f>IF(B23="","",VLOOKUP(B23,LISTAS!$F$5:$I$204,2,0))</f>
        <v/>
      </c>
      <c r="D23" s="21" t="str">
        <f>IF(B23="","",VLOOKUP(B23,LISTAS!$F$5:$I$207,4,0))</f>
        <v/>
      </c>
      <c r="E23" s="36"/>
      <c r="G23" s="32"/>
      <c r="H23" s="33"/>
      <c r="I23" s="33"/>
      <c r="J23" s="32"/>
      <c r="K23" s="32"/>
      <c r="L23" s="32" t="str">
        <f>IF(K23="","",LARGE(G9:G28,M23))</f>
        <v/>
      </c>
      <c r="M23" s="44">
        <v>15</v>
      </c>
      <c r="N23" s="26"/>
      <c r="O23" s="45" t="str">
        <f>IF(R23&lt;&gt;"",_xlfn.RANK.EQ(R23,R9:R28,0),"")</f>
        <v/>
      </c>
      <c r="P23" s="23" t="str">
        <f>IF(K23="","",VLOOKUP(L23,G9:J28,2,0))</f>
        <v/>
      </c>
      <c r="Q23" s="23" t="str">
        <f>IF(K23="","",VLOOKUP(P23,LISTAS!$F$5:$G$204,2,0))</f>
        <v/>
      </c>
      <c r="R23" s="37" t="str">
        <f>IF(K23="","",VLOOKUP(L23,G9:J28,4,0))</f>
        <v/>
      </c>
      <c r="S23" s="24" t="str">
        <f t="shared" si="4"/>
        <v/>
      </c>
      <c r="T23" s="24" t="str">
        <f t="shared" si="5"/>
        <v/>
      </c>
    </row>
    <row r="24" spans="1:20" s="5" customFormat="1" ht="18.75" customHeight="1" x14ac:dyDescent="0.3">
      <c r="B24" s="21"/>
      <c r="C24" s="21" t="str">
        <f>IF(B24="","",VLOOKUP(B24,LISTAS!$F$5:$I$204,2,0))</f>
        <v/>
      </c>
      <c r="D24" s="21" t="str">
        <f>IF(B24="","",VLOOKUP(B24,LISTAS!$F$5:$I$207,4,0))</f>
        <v/>
      </c>
      <c r="E24" s="36"/>
      <c r="G24" s="32"/>
      <c r="H24" s="33"/>
      <c r="I24" s="33"/>
      <c r="J24" s="32"/>
      <c r="K24" s="32"/>
      <c r="L24" s="32" t="str">
        <f>IF(K24="","",LARGE(G9:G28,M24))</f>
        <v/>
      </c>
      <c r="M24" s="44">
        <v>16</v>
      </c>
      <c r="N24" s="26"/>
      <c r="O24" s="45" t="str">
        <f>IF(R24&lt;&gt;"",_xlfn.RANK.EQ(R24,R9:R28,0),"")</f>
        <v/>
      </c>
      <c r="P24" s="23" t="str">
        <f>IF(K24="","",VLOOKUP(L24,G9:J28,2,0))</f>
        <v/>
      </c>
      <c r="Q24" s="23" t="str">
        <f>IF(K24="","",VLOOKUP(P24,LISTAS!$F$5:$G$204,2,0))</f>
        <v/>
      </c>
      <c r="R24" s="37" t="str">
        <f>IF(K24="","",VLOOKUP(L24,G9:J28,4,0))</f>
        <v/>
      </c>
      <c r="S24" s="24" t="str">
        <f t="shared" si="4"/>
        <v/>
      </c>
      <c r="T24" s="24" t="str">
        <f t="shared" si="5"/>
        <v/>
      </c>
    </row>
    <row r="25" spans="1:20" s="5" customFormat="1" ht="18.75" customHeight="1" x14ac:dyDescent="0.3">
      <c r="B25" s="21"/>
      <c r="C25" s="21" t="str">
        <f>IF(B25="","",VLOOKUP(B25,LISTAS!$F$5:$I$204,2,0))</f>
        <v/>
      </c>
      <c r="D25" s="21" t="str">
        <f>IF(B25="","",VLOOKUP(B25,LISTAS!$F$5:$I$207,4,0))</f>
        <v/>
      </c>
      <c r="E25" s="36"/>
      <c r="G25" s="32" t="str">
        <f t="shared" si="0"/>
        <v/>
      </c>
      <c r="H25" s="33" t="str">
        <f t="shared" ref="H25:I28" si="6">IF($K25="","",IF(B25="","",B25))</f>
        <v/>
      </c>
      <c r="I25" s="33" t="str">
        <f t="shared" si="6"/>
        <v/>
      </c>
      <c r="J25" s="32" t="str">
        <f t="shared" si="2"/>
        <v/>
      </c>
      <c r="K25" s="32" t="str">
        <f t="shared" si="3"/>
        <v/>
      </c>
      <c r="L25" s="32" t="str">
        <f>IF(K25="","",LARGE(G9:G28,M25))</f>
        <v/>
      </c>
      <c r="M25" s="44">
        <v>17</v>
      </c>
      <c r="N25" s="26"/>
      <c r="O25" s="45" t="str">
        <f>IF(R25&lt;&gt;"",_xlfn.RANK.EQ(R25,R9:R28,0),"")</f>
        <v/>
      </c>
      <c r="P25" s="23" t="str">
        <f>IF(K25="","",VLOOKUP(L25,G9:J28,2,0))</f>
        <v/>
      </c>
      <c r="Q25" s="23" t="str">
        <f>IF(K25="","",VLOOKUP(P25,LISTAS!$F$5:$G$204,2,0))</f>
        <v/>
      </c>
      <c r="R25" s="37" t="str">
        <f>IF(K25="","",VLOOKUP(L25,G9:J28,4,0))</f>
        <v/>
      </c>
      <c r="S25" s="24" t="str">
        <f t="shared" si="4"/>
        <v/>
      </c>
      <c r="T25" s="24" t="str">
        <f t="shared" si="5"/>
        <v/>
      </c>
    </row>
    <row r="26" spans="1:20" s="5" customFormat="1" ht="18.75" customHeight="1" x14ac:dyDescent="0.3">
      <c r="B26" s="21"/>
      <c r="C26" s="21" t="str">
        <f>IF(B26="","",VLOOKUP(B26,LISTAS!$F$5:$I$204,2,0))</f>
        <v/>
      </c>
      <c r="D26" s="21" t="str">
        <f>IF(B26="","",VLOOKUP(B26,LISTAS!$F$5:$I$207,4,0))</f>
        <v/>
      </c>
      <c r="E26" s="36"/>
      <c r="G26" s="32" t="str">
        <f t="shared" si="0"/>
        <v/>
      </c>
      <c r="H26" s="33" t="str">
        <f t="shared" si="6"/>
        <v/>
      </c>
      <c r="I26" s="33" t="str">
        <f t="shared" si="6"/>
        <v/>
      </c>
      <c r="J26" s="32" t="str">
        <f t="shared" si="2"/>
        <v/>
      </c>
      <c r="K26" s="32" t="str">
        <f t="shared" si="3"/>
        <v/>
      </c>
      <c r="L26" s="32" t="str">
        <f>IF(K26="","",LARGE(G9:G28,M26))</f>
        <v/>
      </c>
      <c r="M26" s="44">
        <v>18</v>
      </c>
      <c r="N26" s="26"/>
      <c r="O26" s="45" t="str">
        <f>IF(R26&lt;&gt;"",_xlfn.RANK.EQ(R26,R9:R28,0),"")</f>
        <v/>
      </c>
      <c r="P26" s="23" t="str">
        <f>IF(K26="","",VLOOKUP(L26,G9:J28,2,0))</f>
        <v/>
      </c>
      <c r="Q26" s="23" t="str">
        <f>IF(K26="","",VLOOKUP(P26,LISTAS!$F$5:$G$204,2,0))</f>
        <v/>
      </c>
      <c r="R26" s="37" t="str">
        <f>IF(K26="","",VLOOKUP(L26,G9:J28,4,0))</f>
        <v/>
      </c>
      <c r="S26" s="24" t="str">
        <f t="shared" si="4"/>
        <v/>
      </c>
      <c r="T26" s="24" t="str">
        <f t="shared" si="5"/>
        <v/>
      </c>
    </row>
    <row r="27" spans="1:20" s="5" customFormat="1" ht="18.75" customHeight="1" x14ac:dyDescent="0.3">
      <c r="B27" s="21"/>
      <c r="C27" s="21" t="str">
        <f>IF(B27="","",VLOOKUP(B27,LISTAS!$F$5:$I$204,2,0))</f>
        <v/>
      </c>
      <c r="D27" s="21" t="str">
        <f>IF(B27="","",VLOOKUP(B27,LISTAS!$F$5:$I$207,4,0))</f>
        <v/>
      </c>
      <c r="E27" s="36"/>
      <c r="G27" s="32"/>
      <c r="H27" s="33"/>
      <c r="I27" s="33"/>
      <c r="J27" s="32"/>
      <c r="K27" s="32"/>
      <c r="L27" s="32" t="str">
        <f>IF(K27="","",LARGE(G9:G28,M27))</f>
        <v/>
      </c>
      <c r="M27" s="44">
        <v>19</v>
      </c>
      <c r="N27" s="26"/>
      <c r="O27" s="45" t="str">
        <f>IF(R27&lt;&gt;"",_xlfn.RANK.EQ(R27,R9:R28,0),"")</f>
        <v/>
      </c>
      <c r="P27" s="23" t="str">
        <f>IF(K27="","",VLOOKUP(L27,G9:J28,2,0))</f>
        <v/>
      </c>
      <c r="Q27" s="23" t="str">
        <f>IF(K27="","",VLOOKUP(P27,LISTAS!$F$5:$G$204,2,0))</f>
        <v/>
      </c>
      <c r="R27" s="37" t="str">
        <f>IF(K27="","",VLOOKUP(L27,G9:J28,4,0))</f>
        <v/>
      </c>
      <c r="S27" s="24" t="str">
        <f t="shared" si="4"/>
        <v/>
      </c>
      <c r="T27" s="24" t="str">
        <f t="shared" si="5"/>
        <v/>
      </c>
    </row>
    <row r="28" spans="1:20" s="5" customFormat="1" ht="18.75" customHeight="1" x14ac:dyDescent="0.3">
      <c r="B28" s="21"/>
      <c r="C28" s="21" t="str">
        <f>IF(B28="","",VLOOKUP(B28,LISTAS!$F$5:$I$204,2,0))</f>
        <v/>
      </c>
      <c r="D28" s="21" t="str">
        <f>IF(B28="","",VLOOKUP(B28,LISTAS!$F$5:$I$207,4,0))</f>
        <v/>
      </c>
      <c r="E28" s="36"/>
      <c r="G28" s="32" t="str">
        <f t="shared" si="0"/>
        <v/>
      </c>
      <c r="H28" s="33" t="str">
        <f t="shared" si="6"/>
        <v/>
      </c>
      <c r="I28" s="33" t="str">
        <f t="shared" si="6"/>
        <v/>
      </c>
      <c r="J28" s="32" t="str">
        <f t="shared" si="2"/>
        <v/>
      </c>
      <c r="K28" s="32" t="str">
        <f t="shared" si="3"/>
        <v/>
      </c>
      <c r="L28" s="32" t="str">
        <f>IF(K28="","",LARGE(G9:G28,M28))</f>
        <v/>
      </c>
      <c r="M28" s="44">
        <v>20</v>
      </c>
      <c r="N28" s="26"/>
      <c r="O28" s="45" t="str">
        <f>IF(R28&lt;&gt;"",_xlfn.RANK.EQ(R28,R9:R28,0),"")</f>
        <v/>
      </c>
      <c r="P28" s="23" t="str">
        <f>IF(K28="","",VLOOKUP(L28,G9:J28,2,0))</f>
        <v/>
      </c>
      <c r="Q28" s="23" t="str">
        <f>IF(K28="","",VLOOKUP(P28,LISTAS!$F$5:$G$204,2,0))</f>
        <v/>
      </c>
      <c r="R28" s="37" t="str">
        <f>IF(K28="","",VLOOKUP(L28,G9:J28,4,0))</f>
        <v/>
      </c>
      <c r="S28" s="24" t="str">
        <f t="shared" si="4"/>
        <v/>
      </c>
      <c r="T28" s="24" t="str">
        <f t="shared" si="5"/>
        <v/>
      </c>
    </row>
    <row r="29" spans="1:20" ht="20.25" customHeight="1" x14ac:dyDescent="0.25"/>
    <row r="30" spans="1:20" ht="20.25" customHeight="1" x14ac:dyDescent="0.25">
      <c r="A30" s="2"/>
      <c r="B30" s="54" t="s">
        <v>22</v>
      </c>
      <c r="C30" s="55"/>
      <c r="E30" s="34"/>
      <c r="F30" s="35"/>
      <c r="G30" s="11"/>
      <c r="H30" s="12"/>
      <c r="I30" s="12"/>
      <c r="J30" s="12"/>
      <c r="K30" s="13"/>
      <c r="L30" s="12"/>
      <c r="M30" s="14"/>
      <c r="N30" s="43"/>
      <c r="O30" s="56" t="s">
        <v>13</v>
      </c>
      <c r="P30" s="57"/>
      <c r="Q30" s="57"/>
      <c r="R30" s="57"/>
      <c r="S30" s="57"/>
      <c r="T30" s="58"/>
    </row>
    <row r="31" spans="1:20" ht="20.25" hidden="1" customHeight="1" x14ac:dyDescent="0.25">
      <c r="A31" s="2"/>
      <c r="B31" s="51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3"/>
    </row>
    <row r="32" spans="1:20" s="15" customFormat="1" ht="28.5" customHeight="1" x14ac:dyDescent="0.25">
      <c r="B32" s="16" t="s">
        <v>14</v>
      </c>
      <c r="C32" s="16" t="s">
        <v>1</v>
      </c>
      <c r="D32" s="16" t="s">
        <v>15</v>
      </c>
      <c r="E32" s="16" t="s">
        <v>2</v>
      </c>
      <c r="F32" s="17"/>
      <c r="G32" s="18"/>
      <c r="H32" s="19"/>
      <c r="I32" s="19"/>
      <c r="J32" s="19"/>
      <c r="K32" s="20"/>
      <c r="L32" s="19"/>
      <c r="M32" s="18"/>
      <c r="N32" s="18"/>
      <c r="O32" s="27" t="s">
        <v>4</v>
      </c>
      <c r="P32" s="27" t="s">
        <v>14</v>
      </c>
      <c r="Q32" s="27" t="s">
        <v>1</v>
      </c>
      <c r="R32" s="27" t="s">
        <v>16</v>
      </c>
      <c r="S32" s="42" t="s">
        <v>17</v>
      </c>
      <c r="T32" s="42" t="s">
        <v>18</v>
      </c>
    </row>
    <row r="33" spans="2:20" s="5" customFormat="1" ht="18.75" customHeight="1" x14ac:dyDescent="0.25">
      <c r="B33" s="21" t="s">
        <v>100</v>
      </c>
      <c r="C33" s="21" t="str">
        <f>IF(B33="","",VLOOKUP(B33,LISTAS!$F$5:$I$204,2,0))</f>
        <v>ARBOS SCS</v>
      </c>
      <c r="D33" s="21" t="str">
        <f>IF(B33="","",VLOOKUP(B33,LISTAS!$F$5:$I$207,4,0))</f>
        <v>D.URBANAS</v>
      </c>
      <c r="E33" s="36">
        <v>49</v>
      </c>
      <c r="G33" s="32">
        <f t="shared" ref="G33:G52" si="7">IF(E33="","",E33+(ROW(E33)/10000))</f>
        <v>49.003300000000003</v>
      </c>
      <c r="H33" s="33" t="str">
        <f t="shared" ref="H33:I39" si="8">IF($K33="","",IF(B33="","",B33))</f>
        <v>BRINCANDO DE MIMICA</v>
      </c>
      <c r="I33" s="33" t="str">
        <f t="shared" si="8"/>
        <v>ARBOS SCS</v>
      </c>
      <c r="J33" s="32">
        <f t="shared" ref="J33:J52" si="9">IF($K33="","",E33)</f>
        <v>49</v>
      </c>
      <c r="K33" s="32">
        <f t="shared" ref="K33:K52" si="10">G33</f>
        <v>49.003300000000003</v>
      </c>
      <c r="L33" s="32">
        <f>IF(K33="","",LARGE(G33:G52,M33))</f>
        <v>49.6036</v>
      </c>
      <c r="M33" s="44">
        <v>1</v>
      </c>
      <c r="N33" s="22"/>
      <c r="O33" s="45">
        <f>IF(R33&lt;&gt;"",_xlfn.RANK.EQ(R33,R33:R52,0),"")</f>
        <v>1</v>
      </c>
      <c r="P33" s="23" t="str">
        <f>IF(K33="","",VLOOKUP(L33,G33:J52,2,0))</f>
        <v>PESADELO</v>
      </c>
      <c r="Q33" s="23" t="str">
        <f>IF(K33="","",VLOOKUP(P33,LISTAS!$F$5:$G$204,2,0))</f>
        <v>EDUARDO GOMES</v>
      </c>
      <c r="R33" s="37">
        <f>IF(K33="","",VLOOKUP(L33,G33:J52,4,0))</f>
        <v>49.6</v>
      </c>
      <c r="S33" s="24">
        <f>IF($O33="","",IF($O33=1,400,IF($O33=2,340,IF($O33=3,300,IF($O33=4,280,IF($O33=5,270,IF($O33=6,260,IF($O33=7,250,IF($O33=8,240,IF($O33=9,200,IF($O33=10,200,IF($O33=11,200,IF($O33=12,200,IF($O33=13,200,IF($O33=14,200,IF($O33=15,200,IF($O33=16,200,IF($O33&gt;16,"",""))))))))))))))))))</f>
        <v>400</v>
      </c>
      <c r="T33" s="24">
        <f>IF(O33="","",IF($F$7="NÃO","",IF(O33=1,400,IF(O33=2,340,IF(O33=3,300,IF(O33=4,280,IF(O33=5,270,IF(O33=6,260,IF(O33=7,250,IF(O33=8,240,IF(O33=9,200,IF(O33=10,200,IF(O33=11,200,IF(O33=12,200,IF(O33=13,200,IF(O33=14,200,IF(O33=15,200,IF(O33=16,200,IF(O33&gt;16,"","")))))))))))))))))))</f>
        <v>400</v>
      </c>
    </row>
    <row r="34" spans="2:20" s="5" customFormat="1" ht="18.75" customHeight="1" x14ac:dyDescent="0.25">
      <c r="B34" s="21" t="s">
        <v>102</v>
      </c>
      <c r="C34" s="21" t="str">
        <f>IF(B34="","",VLOOKUP(B34,LISTAS!$F$5:$I$204,2,0))</f>
        <v>ARBOS S.A</v>
      </c>
      <c r="D34" s="21" t="str">
        <f>IF(B34="","",VLOOKUP(B34,LISTAS!$F$5:$I$207,4,0))</f>
        <v>D.URBANAS</v>
      </c>
      <c r="E34" s="36">
        <v>46.8</v>
      </c>
      <c r="G34" s="32">
        <f t="shared" si="7"/>
        <v>46.803399999999996</v>
      </c>
      <c r="H34" s="33" t="str">
        <f t="shared" si="8"/>
        <v>SMOOTH CRIMINAL</v>
      </c>
      <c r="I34" s="33" t="str">
        <f t="shared" si="8"/>
        <v>ARBOS S.A</v>
      </c>
      <c r="J34" s="32">
        <f t="shared" si="9"/>
        <v>46.8</v>
      </c>
      <c r="K34" s="32">
        <f t="shared" si="10"/>
        <v>46.803399999999996</v>
      </c>
      <c r="L34" s="32">
        <f>IF(K34="","",LARGE(G33:G52,M34))</f>
        <v>49.503500000000003</v>
      </c>
      <c r="M34" s="44">
        <v>2</v>
      </c>
      <c r="N34" s="25"/>
      <c r="O34" s="45">
        <f>IF(R34&lt;&gt;"",_xlfn.RANK.EQ(R34,R33:R52,0),"")</f>
        <v>2</v>
      </c>
      <c r="P34" s="23" t="str">
        <f>IF(K34="","",VLOOKUP(L34,G33:J52,2,0))</f>
        <v>PELOTÃO X</v>
      </c>
      <c r="Q34" s="23" t="str">
        <f>IF(K34="","",VLOOKUP(P34,LISTAS!$F$5:$G$204,2,0))</f>
        <v>ARBOS SCS</v>
      </c>
      <c r="R34" s="37">
        <f>IF(K34="","",VLOOKUP(L34,G33:J52,4,0))</f>
        <v>49.5</v>
      </c>
      <c r="S34" s="24">
        <f t="shared" ref="S34:S52" si="11">IF($O34="","",IF($O34=1,400,IF($O34=2,340,IF($O34=3,300,IF($O34=4,280,IF($O34=5,270,IF($O34=6,260,IF($O34=7,250,IF($O34=8,240,IF($O34=9,200,IF($O34=10,200,IF($O34=11,200,IF($O34=12,200,IF($O34=13,200,IF($O34=14,200,IF($O34=15,200,IF($O34=16,200,IF($O34&gt;16,"",""))))))))))))))))))</f>
        <v>340</v>
      </c>
      <c r="T34" s="24">
        <f t="shared" ref="T34:T52" si="12">IF(O34="","",IF($F$7="NÃO","",IF(O34=1,400,IF(O34=2,340,IF(O34=3,300,IF(O34=4,280,IF(O34=5,270,IF(O34=6,260,IF(O34=7,250,IF(O34=8,240,IF(O34=9,200,IF(O34=10,200,IF(O34=11,200,IF(O34=12,200,IF(O34=13,200,IF(O34=14,200,IF(O34=15,200,IF(O34=16,200,IF(O34&gt;16,"","")))))))))))))))))))</f>
        <v>340</v>
      </c>
    </row>
    <row r="35" spans="2:20" s="5" customFormat="1" ht="18.75" customHeight="1" x14ac:dyDescent="0.3">
      <c r="B35" s="21" t="s">
        <v>103</v>
      </c>
      <c r="C35" s="21" t="str">
        <f>IF(B35="","",VLOOKUP(B35,LISTAS!$F$5:$I$204,2,0))</f>
        <v>ARBOS SCS</v>
      </c>
      <c r="D35" s="21" t="str">
        <f>IF(B35="","",VLOOKUP(B35,LISTAS!$F$5:$I$207,4,0))</f>
        <v>D.URBANAS</v>
      </c>
      <c r="E35" s="36">
        <v>49.5</v>
      </c>
      <c r="G35" s="32">
        <f t="shared" si="7"/>
        <v>49.503500000000003</v>
      </c>
      <c r="H35" s="33" t="str">
        <f t="shared" si="8"/>
        <v>PELOTÃO X</v>
      </c>
      <c r="I35" s="33" t="str">
        <f t="shared" si="8"/>
        <v>ARBOS SCS</v>
      </c>
      <c r="J35" s="32">
        <f t="shared" si="9"/>
        <v>49.5</v>
      </c>
      <c r="K35" s="32">
        <f t="shared" si="10"/>
        <v>49.503500000000003</v>
      </c>
      <c r="L35" s="32">
        <f>IF(K35="","",LARGE(G33:G52,M35))</f>
        <v>49.003300000000003</v>
      </c>
      <c r="M35" s="44">
        <v>3</v>
      </c>
      <c r="N35" s="26"/>
      <c r="O35" s="45">
        <f>IF(R35&lt;&gt;"",_xlfn.RANK.EQ(R35,R33:R52,0),"")</f>
        <v>3</v>
      </c>
      <c r="P35" s="23" t="str">
        <f>IF(K35="","",VLOOKUP(L35,G33:J52,2,0))</f>
        <v>BRINCANDO DE MIMICA</v>
      </c>
      <c r="Q35" s="23" t="str">
        <f>IF(K35="","",VLOOKUP(P35,LISTAS!$F$5:$G$204,2,0))</f>
        <v>ARBOS SCS</v>
      </c>
      <c r="R35" s="37">
        <f>IF(K35="","",VLOOKUP(L35,G33:J52,4,0))</f>
        <v>49</v>
      </c>
      <c r="S35" s="24">
        <f t="shared" si="11"/>
        <v>300</v>
      </c>
      <c r="T35" s="24">
        <f t="shared" si="12"/>
        <v>300</v>
      </c>
    </row>
    <row r="36" spans="2:20" s="5" customFormat="1" ht="18.75" customHeight="1" x14ac:dyDescent="0.3">
      <c r="B36" s="21" t="s">
        <v>105</v>
      </c>
      <c r="C36" s="21" t="str">
        <f>IF(B36="","",VLOOKUP(B36,LISTAS!$F$5:$I$204,2,0))</f>
        <v>EDUARDO GOMES</v>
      </c>
      <c r="D36" s="21" t="str">
        <f>IF(B36="","",VLOOKUP(B36,LISTAS!$F$5:$I$207,4,0))</f>
        <v>D.URBANAS</v>
      </c>
      <c r="E36" s="36">
        <v>49.6</v>
      </c>
      <c r="G36" s="32">
        <f t="shared" si="7"/>
        <v>49.6036</v>
      </c>
      <c r="H36" s="33" t="str">
        <f t="shared" si="8"/>
        <v>PESADELO</v>
      </c>
      <c r="I36" s="33" t="str">
        <f t="shared" si="8"/>
        <v>EDUARDO GOMES</v>
      </c>
      <c r="J36" s="32">
        <f t="shared" si="9"/>
        <v>49.6</v>
      </c>
      <c r="K36" s="32">
        <f t="shared" si="10"/>
        <v>49.6036</v>
      </c>
      <c r="L36" s="32">
        <f>IF(K36="","",LARGE(G33:G52,M36))</f>
        <v>46.803399999999996</v>
      </c>
      <c r="M36" s="44">
        <v>4</v>
      </c>
      <c r="N36" s="26"/>
      <c r="O36" s="45">
        <f>IF(R36&lt;&gt;"",_xlfn.RANK.EQ(R36,R33:R52,0),"")</f>
        <v>4</v>
      </c>
      <c r="P36" s="23" t="str">
        <f>IF(K36="","",VLOOKUP(L36,G33:J52,2,0))</f>
        <v>SMOOTH CRIMINAL</v>
      </c>
      <c r="Q36" s="23" t="str">
        <f>IF(K36="","",VLOOKUP(P36,LISTAS!$F$5:$G$204,2,0))</f>
        <v>ARBOS S.A</v>
      </c>
      <c r="R36" s="37">
        <f>IF(K36="","",VLOOKUP(L36,G33:J52,4,0))</f>
        <v>46.8</v>
      </c>
      <c r="S36" s="24">
        <f t="shared" si="11"/>
        <v>280</v>
      </c>
      <c r="T36" s="24">
        <f t="shared" si="12"/>
        <v>280</v>
      </c>
    </row>
    <row r="37" spans="2:20" s="5" customFormat="1" ht="18.75" customHeight="1" x14ac:dyDescent="0.3">
      <c r="B37" s="21"/>
      <c r="C37" s="21" t="str">
        <f>IF(B37="","",VLOOKUP(B37,LISTAS!$F$5:$I$204,2,0))</f>
        <v/>
      </c>
      <c r="D37" s="21" t="str">
        <f>IF(B37="","",VLOOKUP(B37,LISTAS!$F$5:$I$207,4,0))</f>
        <v/>
      </c>
      <c r="E37" s="36"/>
      <c r="G37" s="32" t="str">
        <f t="shared" si="7"/>
        <v/>
      </c>
      <c r="H37" s="33" t="str">
        <f t="shared" si="8"/>
        <v/>
      </c>
      <c r="I37" s="33" t="str">
        <f t="shared" si="8"/>
        <v/>
      </c>
      <c r="J37" s="32" t="str">
        <f t="shared" si="9"/>
        <v/>
      </c>
      <c r="K37" s="32" t="str">
        <f t="shared" si="10"/>
        <v/>
      </c>
      <c r="L37" s="32" t="str">
        <f>IF(K37="","",LARGE(G33:G52,M37))</f>
        <v/>
      </c>
      <c r="M37" s="44">
        <v>5</v>
      </c>
      <c r="N37" s="26"/>
      <c r="O37" s="45" t="str">
        <f>IF(R37&lt;&gt;"",_xlfn.RANK.EQ(R37,R33:R52,0),"")</f>
        <v/>
      </c>
      <c r="P37" s="23" t="str">
        <f>IF(K37="","",VLOOKUP(L37,G33:J52,2,0))</f>
        <v/>
      </c>
      <c r="Q37" s="23" t="str">
        <f>IF(K37="","",VLOOKUP(P37,LISTAS!$F$5:$G$204,2,0))</f>
        <v/>
      </c>
      <c r="R37" s="37" t="str">
        <f>IF(K37="","",VLOOKUP(L37,G33:J52,4,0))</f>
        <v/>
      </c>
      <c r="S37" s="24" t="str">
        <f t="shared" si="11"/>
        <v/>
      </c>
      <c r="T37" s="24" t="str">
        <f t="shared" si="12"/>
        <v/>
      </c>
    </row>
    <row r="38" spans="2:20" s="5" customFormat="1" ht="18.75" customHeight="1" x14ac:dyDescent="0.3">
      <c r="B38" s="21"/>
      <c r="C38" s="21" t="str">
        <f>IF(B38="","",VLOOKUP(B38,LISTAS!$F$5:$I$204,2,0))</f>
        <v/>
      </c>
      <c r="D38" s="21" t="str">
        <f>IF(B38="","",VLOOKUP(B38,LISTAS!$F$5:$I$207,4,0))</f>
        <v/>
      </c>
      <c r="E38" s="36"/>
      <c r="G38" s="32" t="str">
        <f t="shared" si="7"/>
        <v/>
      </c>
      <c r="H38" s="33" t="str">
        <f t="shared" si="8"/>
        <v/>
      </c>
      <c r="I38" s="33" t="str">
        <f t="shared" si="8"/>
        <v/>
      </c>
      <c r="J38" s="32" t="str">
        <f t="shared" si="9"/>
        <v/>
      </c>
      <c r="K38" s="32" t="str">
        <f t="shared" si="10"/>
        <v/>
      </c>
      <c r="L38" s="32" t="str">
        <f>IF(K38="","",LARGE(G33:G52,M38))</f>
        <v/>
      </c>
      <c r="M38" s="44">
        <v>6</v>
      </c>
      <c r="N38" s="26"/>
      <c r="O38" s="45" t="str">
        <f>IF(R38&lt;&gt;"",_xlfn.RANK.EQ(R38,R33:R52,0),"")</f>
        <v/>
      </c>
      <c r="P38" s="23" t="str">
        <f>IF(K38="","",VLOOKUP(L38,G33:J52,2,0))</f>
        <v/>
      </c>
      <c r="Q38" s="23" t="str">
        <f>IF(K38="","",VLOOKUP(P38,LISTAS!$F$5:$G$204,2,0))</f>
        <v/>
      </c>
      <c r="R38" s="37" t="str">
        <f>IF(K38="","",VLOOKUP(L38,G33:J52,4,0))</f>
        <v/>
      </c>
      <c r="S38" s="24" t="str">
        <f t="shared" si="11"/>
        <v/>
      </c>
      <c r="T38" s="24" t="str">
        <f t="shared" si="12"/>
        <v/>
      </c>
    </row>
    <row r="39" spans="2:20" s="5" customFormat="1" ht="18.75" customHeight="1" x14ac:dyDescent="0.3">
      <c r="B39" s="21"/>
      <c r="C39" s="21" t="str">
        <f>IF(B39="","",VLOOKUP(B39,LISTAS!$F$5:$I$204,2,0))</f>
        <v/>
      </c>
      <c r="D39" s="21" t="str">
        <f>IF(B39="","",VLOOKUP(B39,LISTAS!$F$5:$I$207,4,0))</f>
        <v/>
      </c>
      <c r="E39" s="36"/>
      <c r="G39" s="32" t="str">
        <f t="shared" si="7"/>
        <v/>
      </c>
      <c r="H39" s="33" t="str">
        <f t="shared" si="8"/>
        <v/>
      </c>
      <c r="I39" s="33" t="str">
        <f t="shared" si="8"/>
        <v/>
      </c>
      <c r="J39" s="32" t="str">
        <f t="shared" si="9"/>
        <v/>
      </c>
      <c r="K39" s="32" t="str">
        <f t="shared" si="10"/>
        <v/>
      </c>
      <c r="L39" s="32" t="str">
        <f>IF(K39="","",LARGE(G33:G52,M39))</f>
        <v/>
      </c>
      <c r="M39" s="44">
        <v>7</v>
      </c>
      <c r="N39" s="26"/>
      <c r="O39" s="45" t="str">
        <f>IF(R39&lt;&gt;"",_xlfn.RANK.EQ(R39,R33:R52,0),"")</f>
        <v/>
      </c>
      <c r="P39" s="23" t="str">
        <f>IF(K39="","",VLOOKUP(L39,G33:J52,2,0))</f>
        <v/>
      </c>
      <c r="Q39" s="23" t="str">
        <f>IF(K39="","",VLOOKUP(P39,LISTAS!$F$5:$G$204,2,0))</f>
        <v/>
      </c>
      <c r="R39" s="37" t="str">
        <f>IF(K39="","",VLOOKUP(L39,G33:J52,4,0))</f>
        <v/>
      </c>
      <c r="S39" s="24" t="str">
        <f t="shared" si="11"/>
        <v/>
      </c>
      <c r="T39" s="24" t="str">
        <f t="shared" si="12"/>
        <v/>
      </c>
    </row>
    <row r="40" spans="2:20" s="5" customFormat="1" ht="18.75" customHeight="1" x14ac:dyDescent="0.3">
      <c r="B40" s="21"/>
      <c r="C40" s="21" t="str">
        <f>IF(B40="","",VLOOKUP(B40,LISTAS!$F$5:$I$204,2,0))</f>
        <v/>
      </c>
      <c r="D40" s="21" t="str">
        <f>IF(B40="","",VLOOKUP(B40,LISTAS!$F$5:$I$207,4,0))</f>
        <v/>
      </c>
      <c r="E40" s="36"/>
      <c r="G40" s="32"/>
      <c r="H40" s="33"/>
      <c r="I40" s="33"/>
      <c r="J40" s="32"/>
      <c r="K40" s="32"/>
      <c r="L40" s="32" t="str">
        <f>IF(K40="","",LARGE(G33:G52,M40))</f>
        <v/>
      </c>
      <c r="M40" s="44">
        <v>8</v>
      </c>
      <c r="N40" s="26"/>
      <c r="O40" s="45" t="str">
        <f>IF(R40&lt;&gt;"",_xlfn.RANK.EQ(R40,R33:R52,0),"")</f>
        <v/>
      </c>
      <c r="P40" s="23" t="str">
        <f>IF(K40="","",VLOOKUP(L40,G33:J52,2,0))</f>
        <v/>
      </c>
      <c r="Q40" s="23" t="str">
        <f>IF(K40="","",VLOOKUP(P40,LISTAS!$F$5:$G$204,2,0))</f>
        <v/>
      </c>
      <c r="R40" s="37" t="str">
        <f>IF(K40="","",VLOOKUP(L40,G33:J52,4,0))</f>
        <v/>
      </c>
      <c r="S40" s="24" t="str">
        <f t="shared" si="11"/>
        <v/>
      </c>
      <c r="T40" s="24" t="str">
        <f t="shared" si="12"/>
        <v/>
      </c>
    </row>
    <row r="41" spans="2:20" s="5" customFormat="1" ht="18.75" customHeight="1" x14ac:dyDescent="0.3">
      <c r="B41" s="21"/>
      <c r="C41" s="21" t="str">
        <f>IF(B41="","",VLOOKUP(B41,LISTAS!$F$5:$I$204,2,0))</f>
        <v/>
      </c>
      <c r="D41" s="21" t="str">
        <f>IF(B41="","",VLOOKUP(B41,LISTAS!$F$5:$I$207,4,0))</f>
        <v/>
      </c>
      <c r="E41" s="36"/>
      <c r="G41" s="32"/>
      <c r="H41" s="33"/>
      <c r="I41" s="33"/>
      <c r="J41" s="32"/>
      <c r="K41" s="32"/>
      <c r="L41" s="32" t="str">
        <f>IF(K41="","",LARGE(G33:G52,M41))</f>
        <v/>
      </c>
      <c r="M41" s="44">
        <v>9</v>
      </c>
      <c r="N41" s="26"/>
      <c r="O41" s="45" t="str">
        <f>IF(R41&lt;&gt;"",_xlfn.RANK.EQ(R41,R33:R52,0),"")</f>
        <v/>
      </c>
      <c r="P41" s="23" t="str">
        <f>IF(K41="","",VLOOKUP(L41,G33:J52,2,0))</f>
        <v/>
      </c>
      <c r="Q41" s="23" t="str">
        <f>IF(K41="","",VLOOKUP(P41,LISTAS!$F$5:$G$204,2,0))</f>
        <v/>
      </c>
      <c r="R41" s="37" t="str">
        <f>IF(K41="","",VLOOKUP(L41,G33:J52,4,0))</f>
        <v/>
      </c>
      <c r="S41" s="24" t="str">
        <f t="shared" si="11"/>
        <v/>
      </c>
      <c r="T41" s="24" t="str">
        <f t="shared" si="12"/>
        <v/>
      </c>
    </row>
    <row r="42" spans="2:20" s="5" customFormat="1" ht="18.75" customHeight="1" x14ac:dyDescent="0.3">
      <c r="B42" s="21"/>
      <c r="C42" s="21" t="str">
        <f>IF(B42="","",VLOOKUP(B42,LISTAS!$F$5:$I$204,2,0))</f>
        <v/>
      </c>
      <c r="D42" s="21" t="str">
        <f>IF(B42="","",VLOOKUP(B42,LISTAS!$F$5:$I$207,4,0))</f>
        <v/>
      </c>
      <c r="E42" s="36"/>
      <c r="G42" s="32"/>
      <c r="H42" s="33"/>
      <c r="I42" s="33"/>
      <c r="J42" s="32"/>
      <c r="K42" s="32"/>
      <c r="L42" s="32" t="str">
        <f>IF(K42="","",LARGE(G33:G52,M42))</f>
        <v/>
      </c>
      <c r="M42" s="44">
        <v>10</v>
      </c>
      <c r="N42" s="26"/>
      <c r="O42" s="45" t="str">
        <f>IF(R42&lt;&gt;"",_xlfn.RANK.EQ(R42,R33:R52,0),"")</f>
        <v/>
      </c>
      <c r="P42" s="23" t="str">
        <f>IF(K42="","",VLOOKUP(L42,G33:J52,2,0))</f>
        <v/>
      </c>
      <c r="Q42" s="23" t="str">
        <f>IF(K42="","",VLOOKUP(P42,LISTAS!$F$5:$G$204,2,0))</f>
        <v/>
      </c>
      <c r="R42" s="37" t="str">
        <f>IF(K42="","",VLOOKUP(L42,G33:J52,4,0))</f>
        <v/>
      </c>
      <c r="S42" s="24" t="str">
        <f t="shared" si="11"/>
        <v/>
      </c>
      <c r="T42" s="24" t="str">
        <f t="shared" si="12"/>
        <v/>
      </c>
    </row>
    <row r="43" spans="2:20" s="5" customFormat="1" ht="18.75" customHeight="1" x14ac:dyDescent="0.3">
      <c r="B43" s="21"/>
      <c r="C43" s="21" t="str">
        <f>IF(B43="","",VLOOKUP(B43,LISTAS!$F$5:$I$204,2,0))</f>
        <v/>
      </c>
      <c r="D43" s="21" t="str">
        <f>IF(B43="","",VLOOKUP(B43,LISTAS!$F$5:$I$207,4,0))</f>
        <v/>
      </c>
      <c r="E43" s="36"/>
      <c r="G43" s="32"/>
      <c r="H43" s="33"/>
      <c r="I43" s="33"/>
      <c r="J43" s="32"/>
      <c r="K43" s="32"/>
      <c r="L43" s="32" t="str">
        <f>IF(K43="","",LARGE(G33:G52,M43))</f>
        <v/>
      </c>
      <c r="M43" s="44">
        <v>11</v>
      </c>
      <c r="N43" s="26"/>
      <c r="O43" s="45" t="str">
        <f>IF(R43&lt;&gt;"",_xlfn.RANK.EQ(R43,R33:R52,0),"")</f>
        <v/>
      </c>
      <c r="P43" s="23" t="str">
        <f>IF(K43="","",VLOOKUP(L43,G33:J52,2,0))</f>
        <v/>
      </c>
      <c r="Q43" s="23" t="str">
        <f>IF(K43="","",VLOOKUP(P43,LISTAS!$F$5:$G$204,2,0))</f>
        <v/>
      </c>
      <c r="R43" s="37" t="str">
        <f>IF(K43="","",VLOOKUP(L43,G33:J52,4,0))</f>
        <v/>
      </c>
      <c r="S43" s="24" t="str">
        <f t="shared" si="11"/>
        <v/>
      </c>
      <c r="T43" s="24" t="str">
        <f t="shared" si="12"/>
        <v/>
      </c>
    </row>
    <row r="44" spans="2:20" s="5" customFormat="1" ht="18.75" customHeight="1" x14ac:dyDescent="0.3">
      <c r="B44" s="21"/>
      <c r="C44" s="21" t="str">
        <f>IF(B44="","",VLOOKUP(B44,LISTAS!$F$5:$I$204,2,0))</f>
        <v/>
      </c>
      <c r="D44" s="21" t="str">
        <f>IF(B44="","",VLOOKUP(B44,LISTAS!$F$5:$I$207,4,0))</f>
        <v/>
      </c>
      <c r="E44" s="36"/>
      <c r="G44" s="32"/>
      <c r="H44" s="33"/>
      <c r="I44" s="33"/>
      <c r="J44" s="32"/>
      <c r="K44" s="32"/>
      <c r="L44" s="32" t="str">
        <f>IF(K44="","",LARGE(G33:G52,M44))</f>
        <v/>
      </c>
      <c r="M44" s="44">
        <v>12</v>
      </c>
      <c r="N44" s="26"/>
      <c r="O44" s="45" t="str">
        <f>IF(R44&lt;&gt;"",_xlfn.RANK.EQ(R44,R33:R52,0),"")</f>
        <v/>
      </c>
      <c r="P44" s="23" t="str">
        <f>IF(K44="","",VLOOKUP(L44,G33:J52,2,0))</f>
        <v/>
      </c>
      <c r="Q44" s="23" t="str">
        <f>IF(K44="","",VLOOKUP(P44,LISTAS!$F$5:$G$204,2,0))</f>
        <v/>
      </c>
      <c r="R44" s="37" t="str">
        <f>IF(K44="","",VLOOKUP(L44,G33:J52,4,0))</f>
        <v/>
      </c>
      <c r="S44" s="24" t="str">
        <f t="shared" si="11"/>
        <v/>
      </c>
      <c r="T44" s="24" t="str">
        <f t="shared" si="12"/>
        <v/>
      </c>
    </row>
    <row r="45" spans="2:20" s="5" customFormat="1" ht="18.75" customHeight="1" x14ac:dyDescent="0.3">
      <c r="B45" s="21"/>
      <c r="C45" s="21" t="str">
        <f>IF(B45="","",VLOOKUP(B45,LISTAS!$F$5:$I$204,2,0))</f>
        <v/>
      </c>
      <c r="D45" s="21" t="str">
        <f>IF(B45="","",VLOOKUP(B45,LISTAS!$F$5:$I$207,4,0))</f>
        <v/>
      </c>
      <c r="E45" s="36"/>
      <c r="G45" s="32"/>
      <c r="H45" s="33"/>
      <c r="I45" s="33"/>
      <c r="J45" s="32"/>
      <c r="K45" s="32"/>
      <c r="L45" s="32" t="str">
        <f>IF(K45="","",LARGE(G33:G52,M45))</f>
        <v/>
      </c>
      <c r="M45" s="44">
        <v>13</v>
      </c>
      <c r="N45" s="26"/>
      <c r="O45" s="45" t="str">
        <f>IF(R45&lt;&gt;"",_xlfn.RANK.EQ(R45,R33:R52,0),"")</f>
        <v/>
      </c>
      <c r="P45" s="23" t="str">
        <f>IF(K45="","",VLOOKUP(L45,G33:J52,2,0))</f>
        <v/>
      </c>
      <c r="Q45" s="23" t="str">
        <f>IF(K45="","",VLOOKUP(P45,LISTAS!$F$5:$G$204,2,0))</f>
        <v/>
      </c>
      <c r="R45" s="37" t="str">
        <f>IF(K45="","",VLOOKUP(L45,G33:J52,4,0))</f>
        <v/>
      </c>
      <c r="S45" s="24" t="str">
        <f t="shared" si="11"/>
        <v/>
      </c>
      <c r="T45" s="24" t="str">
        <f t="shared" si="12"/>
        <v/>
      </c>
    </row>
    <row r="46" spans="2:20" s="5" customFormat="1" ht="18.75" customHeight="1" x14ac:dyDescent="0.3">
      <c r="B46" s="21"/>
      <c r="C46" s="21" t="str">
        <f>IF(B46="","",VLOOKUP(B46,LISTAS!$F$5:$I$204,2,0))</f>
        <v/>
      </c>
      <c r="D46" s="21" t="str">
        <f>IF(B46="","",VLOOKUP(B46,LISTAS!$F$5:$I$207,4,0))</f>
        <v/>
      </c>
      <c r="E46" s="36"/>
      <c r="G46" s="32"/>
      <c r="H46" s="33"/>
      <c r="I46" s="33"/>
      <c r="J46" s="32"/>
      <c r="K46" s="32"/>
      <c r="L46" s="32" t="str">
        <f>IF(K46="","",LARGE(G33:G52,M46))</f>
        <v/>
      </c>
      <c r="M46" s="44">
        <v>14</v>
      </c>
      <c r="N46" s="26"/>
      <c r="O46" s="45" t="str">
        <f>IF(R46&lt;&gt;"",_xlfn.RANK.EQ(R46,R33:R52,0),"")</f>
        <v/>
      </c>
      <c r="P46" s="23" t="str">
        <f>IF(K46="","",VLOOKUP(L46,G33:J52,2,0))</f>
        <v/>
      </c>
      <c r="Q46" s="23" t="str">
        <f>IF(K46="","",VLOOKUP(P46,LISTAS!$F$5:$G$204,2,0))</f>
        <v/>
      </c>
      <c r="R46" s="37" t="str">
        <f>IF(K46="","",VLOOKUP(L46,G33:J52,4,0))</f>
        <v/>
      </c>
      <c r="S46" s="24" t="str">
        <f t="shared" si="11"/>
        <v/>
      </c>
      <c r="T46" s="24" t="str">
        <f t="shared" si="12"/>
        <v/>
      </c>
    </row>
    <row r="47" spans="2:20" s="5" customFormat="1" ht="18.75" customHeight="1" x14ac:dyDescent="0.3">
      <c r="B47" s="21"/>
      <c r="C47" s="21" t="str">
        <f>IF(B47="","",VLOOKUP(B47,LISTAS!$F$5:$I$204,2,0))</f>
        <v/>
      </c>
      <c r="D47" s="21" t="str">
        <f>IF(B47="","",VLOOKUP(B47,LISTAS!$F$5:$I$207,4,0))</f>
        <v/>
      </c>
      <c r="E47" s="36"/>
      <c r="G47" s="32"/>
      <c r="H47" s="33"/>
      <c r="I47" s="33"/>
      <c r="J47" s="32"/>
      <c r="K47" s="32"/>
      <c r="L47" s="32" t="str">
        <f>IF(K47="","",LARGE(G33:G52,M47))</f>
        <v/>
      </c>
      <c r="M47" s="44">
        <v>15</v>
      </c>
      <c r="N47" s="26"/>
      <c r="O47" s="45" t="str">
        <f>IF(R47&lt;&gt;"",_xlfn.RANK.EQ(R47,R33:R52,0),"")</f>
        <v/>
      </c>
      <c r="P47" s="23" t="str">
        <f>IF(K47="","",VLOOKUP(L47,G33:J52,2,0))</f>
        <v/>
      </c>
      <c r="Q47" s="23" t="str">
        <f>IF(K47="","",VLOOKUP(P47,LISTAS!$F$5:$G$204,2,0))</f>
        <v/>
      </c>
      <c r="R47" s="37" t="str">
        <f>IF(K47="","",VLOOKUP(L47,G33:J52,4,0))</f>
        <v/>
      </c>
      <c r="S47" s="24" t="str">
        <f t="shared" si="11"/>
        <v/>
      </c>
      <c r="T47" s="24" t="str">
        <f t="shared" si="12"/>
        <v/>
      </c>
    </row>
    <row r="48" spans="2:20" s="5" customFormat="1" ht="18.75" customHeight="1" x14ac:dyDescent="0.3">
      <c r="B48" s="21"/>
      <c r="C48" s="21" t="str">
        <f>IF(B48="","",VLOOKUP(B48,LISTAS!$F$5:$I$204,2,0))</f>
        <v/>
      </c>
      <c r="D48" s="21" t="str">
        <f>IF(B48="","",VLOOKUP(B48,LISTAS!$F$5:$I$207,4,0))</f>
        <v/>
      </c>
      <c r="E48" s="36"/>
      <c r="G48" s="32"/>
      <c r="H48" s="33"/>
      <c r="I48" s="33"/>
      <c r="J48" s="32"/>
      <c r="K48" s="32"/>
      <c r="L48" s="32" t="str">
        <f>IF(K48="","",LARGE(G33:G52,M48))</f>
        <v/>
      </c>
      <c r="M48" s="44">
        <v>16</v>
      </c>
      <c r="N48" s="26"/>
      <c r="O48" s="45" t="str">
        <f>IF(R48&lt;&gt;"",_xlfn.RANK.EQ(R48,R33:R52,0),"")</f>
        <v/>
      </c>
      <c r="P48" s="23" t="str">
        <f>IF(K48="","",VLOOKUP(L48,G33:J52,2,0))</f>
        <v/>
      </c>
      <c r="Q48" s="23" t="str">
        <f>IF(K48="","",VLOOKUP(P48,LISTAS!$F$5:$G$204,2,0))</f>
        <v/>
      </c>
      <c r="R48" s="37" t="str">
        <f>IF(K48="","",VLOOKUP(L48,G33:J52,4,0))</f>
        <v/>
      </c>
      <c r="S48" s="24" t="str">
        <f t="shared" si="11"/>
        <v/>
      </c>
      <c r="T48" s="24" t="str">
        <f t="shared" si="12"/>
        <v/>
      </c>
    </row>
    <row r="49" spans="1:20" s="5" customFormat="1" ht="18.75" customHeight="1" x14ac:dyDescent="0.3">
      <c r="B49" s="21"/>
      <c r="C49" s="21" t="str">
        <f>IF(B49="","",VLOOKUP(B49,LISTAS!$F$5:$I$204,2,0))</f>
        <v/>
      </c>
      <c r="D49" s="21" t="str">
        <f>IF(B49="","",VLOOKUP(B49,LISTAS!$F$5:$I$207,4,0))</f>
        <v/>
      </c>
      <c r="E49" s="36"/>
      <c r="G49" s="32" t="str">
        <f t="shared" si="7"/>
        <v/>
      </c>
      <c r="H49" s="33" t="str">
        <f t="shared" ref="H49:I52" si="13">IF($K49="","",IF(B49="","",B49))</f>
        <v/>
      </c>
      <c r="I49" s="33" t="str">
        <f t="shared" si="13"/>
        <v/>
      </c>
      <c r="J49" s="32" t="str">
        <f t="shared" si="9"/>
        <v/>
      </c>
      <c r="K49" s="32" t="str">
        <f t="shared" si="10"/>
        <v/>
      </c>
      <c r="L49" s="32" t="str">
        <f>IF(K49="","",LARGE(G33:G52,M49))</f>
        <v/>
      </c>
      <c r="M49" s="44">
        <v>17</v>
      </c>
      <c r="N49" s="26"/>
      <c r="O49" s="45" t="str">
        <f>IF(R49&lt;&gt;"",_xlfn.RANK.EQ(R49,R33:R52,0),"")</f>
        <v/>
      </c>
      <c r="P49" s="23" t="str">
        <f>IF(K49="","",VLOOKUP(L49,G33:J52,2,0))</f>
        <v/>
      </c>
      <c r="Q49" s="23" t="str">
        <f>IF(K49="","",VLOOKUP(P49,LISTAS!$F$5:$G$204,2,0))</f>
        <v/>
      </c>
      <c r="R49" s="37" t="str">
        <f>IF(K49="","",VLOOKUP(L49,G33:J52,4,0))</f>
        <v/>
      </c>
      <c r="S49" s="24" t="str">
        <f t="shared" si="11"/>
        <v/>
      </c>
      <c r="T49" s="24" t="str">
        <f t="shared" si="12"/>
        <v/>
      </c>
    </row>
    <row r="50" spans="1:20" s="5" customFormat="1" ht="18.75" customHeight="1" x14ac:dyDescent="0.3">
      <c r="B50" s="21"/>
      <c r="C50" s="21" t="str">
        <f>IF(B50="","",VLOOKUP(B50,LISTAS!$F$5:$I$204,2,0))</f>
        <v/>
      </c>
      <c r="D50" s="21" t="str">
        <f>IF(B50="","",VLOOKUP(B50,LISTAS!$F$5:$I$207,4,0))</f>
        <v/>
      </c>
      <c r="E50" s="36"/>
      <c r="G50" s="32" t="str">
        <f t="shared" si="7"/>
        <v/>
      </c>
      <c r="H50" s="33" t="str">
        <f t="shared" si="13"/>
        <v/>
      </c>
      <c r="I50" s="33" t="str">
        <f t="shared" si="13"/>
        <v/>
      </c>
      <c r="J50" s="32" t="str">
        <f t="shared" si="9"/>
        <v/>
      </c>
      <c r="K50" s="32" t="str">
        <f t="shared" si="10"/>
        <v/>
      </c>
      <c r="L50" s="32" t="str">
        <f>IF(K50="","",LARGE(G33:G52,M50))</f>
        <v/>
      </c>
      <c r="M50" s="44">
        <v>18</v>
      </c>
      <c r="N50" s="26"/>
      <c r="O50" s="45" t="str">
        <f>IF(R50&lt;&gt;"",_xlfn.RANK.EQ(R50,R33:R52,0),"")</f>
        <v/>
      </c>
      <c r="P50" s="23" t="str">
        <f>IF(K50="","",VLOOKUP(L50,G33:J52,2,0))</f>
        <v/>
      </c>
      <c r="Q50" s="23" t="str">
        <f>IF(K50="","",VLOOKUP(P50,LISTAS!$F$5:$G$204,2,0))</f>
        <v/>
      </c>
      <c r="R50" s="37" t="str">
        <f>IF(K50="","",VLOOKUP(L50,G33:J52,4,0))</f>
        <v/>
      </c>
      <c r="S50" s="24" t="str">
        <f t="shared" si="11"/>
        <v/>
      </c>
      <c r="T50" s="24" t="str">
        <f t="shared" si="12"/>
        <v/>
      </c>
    </row>
    <row r="51" spans="1:20" s="5" customFormat="1" ht="18.75" customHeight="1" x14ac:dyDescent="0.3">
      <c r="B51" s="21"/>
      <c r="C51" s="21" t="str">
        <f>IF(B51="","",VLOOKUP(B51,LISTAS!$F$5:$I$204,2,0))</f>
        <v/>
      </c>
      <c r="D51" s="21" t="str">
        <f>IF(B51="","",VLOOKUP(B51,LISTAS!$F$5:$I$207,4,0))</f>
        <v/>
      </c>
      <c r="E51" s="36"/>
      <c r="G51" s="32"/>
      <c r="H51" s="33"/>
      <c r="I51" s="33"/>
      <c r="J51" s="32"/>
      <c r="K51" s="32"/>
      <c r="L51" s="32" t="str">
        <f>IF(K51="","",LARGE(G33:G52,M51))</f>
        <v/>
      </c>
      <c r="M51" s="44">
        <v>19</v>
      </c>
      <c r="N51" s="26"/>
      <c r="O51" s="45" t="str">
        <f>IF(R51&lt;&gt;"",_xlfn.RANK.EQ(R51,R33:R52,0),"")</f>
        <v/>
      </c>
      <c r="P51" s="23" t="str">
        <f>IF(K51="","",VLOOKUP(L51,G33:J52,2,0))</f>
        <v/>
      </c>
      <c r="Q51" s="23" t="str">
        <f>IF(K51="","",VLOOKUP(P51,LISTAS!$F$5:$G$204,2,0))</f>
        <v/>
      </c>
      <c r="R51" s="37" t="str">
        <f>IF(K51="","",VLOOKUP(L51,G33:J52,4,0))</f>
        <v/>
      </c>
      <c r="S51" s="24" t="str">
        <f t="shared" si="11"/>
        <v/>
      </c>
      <c r="T51" s="24" t="str">
        <f t="shared" si="12"/>
        <v/>
      </c>
    </row>
    <row r="52" spans="1:20" s="5" customFormat="1" ht="18.75" customHeight="1" x14ac:dyDescent="0.3">
      <c r="B52" s="21"/>
      <c r="C52" s="21" t="str">
        <f>IF(B52="","",VLOOKUP(B52,LISTAS!$F$5:$I$204,2,0))</f>
        <v/>
      </c>
      <c r="D52" s="21" t="str">
        <f>IF(B52="","",VLOOKUP(B52,LISTAS!$F$5:$I$207,4,0))</f>
        <v/>
      </c>
      <c r="E52" s="36"/>
      <c r="G52" s="32" t="str">
        <f t="shared" si="7"/>
        <v/>
      </c>
      <c r="H52" s="33" t="str">
        <f t="shared" si="13"/>
        <v/>
      </c>
      <c r="I52" s="33" t="str">
        <f t="shared" si="13"/>
        <v/>
      </c>
      <c r="J52" s="32" t="str">
        <f t="shared" si="9"/>
        <v/>
      </c>
      <c r="K52" s="32" t="str">
        <f t="shared" si="10"/>
        <v/>
      </c>
      <c r="L52" s="32" t="str">
        <f>IF(K52="","",LARGE(G33:G52,M52))</f>
        <v/>
      </c>
      <c r="M52" s="44">
        <v>20</v>
      </c>
      <c r="N52" s="26"/>
      <c r="O52" s="45" t="str">
        <f>IF(R52&lt;&gt;"",_xlfn.RANK.EQ(R52,R33:R52,0),"")</f>
        <v/>
      </c>
      <c r="P52" s="23" t="str">
        <f>IF(K52="","",VLOOKUP(L52,G33:J52,2,0))</f>
        <v/>
      </c>
      <c r="Q52" s="23" t="str">
        <f>IF(K52="","",VLOOKUP(P52,LISTAS!$F$5:$G$204,2,0))</f>
        <v/>
      </c>
      <c r="R52" s="37" t="str">
        <f>IF(K52="","",VLOOKUP(L52,G33:J52,4,0))</f>
        <v/>
      </c>
      <c r="S52" s="24" t="str">
        <f t="shared" si="11"/>
        <v/>
      </c>
      <c r="T52" s="24" t="str">
        <f t="shared" si="12"/>
        <v/>
      </c>
    </row>
    <row r="53" spans="1:20" ht="20.25" customHeight="1" x14ac:dyDescent="0.25"/>
    <row r="54" spans="1:20" ht="20.25" customHeight="1" x14ac:dyDescent="0.25">
      <c r="A54" s="2"/>
      <c r="B54" s="54" t="s">
        <v>23</v>
      </c>
      <c r="C54" s="55"/>
      <c r="E54" s="34"/>
      <c r="F54" s="35"/>
      <c r="G54" s="11"/>
      <c r="H54" s="12"/>
      <c r="I54" s="12"/>
      <c r="J54" s="12"/>
      <c r="K54" s="13"/>
      <c r="L54" s="12"/>
      <c r="M54" s="14"/>
      <c r="N54" s="43"/>
      <c r="O54" s="56" t="s">
        <v>13</v>
      </c>
      <c r="P54" s="57"/>
      <c r="Q54" s="57"/>
      <c r="R54" s="57"/>
      <c r="S54" s="57"/>
      <c r="T54" s="58"/>
    </row>
    <row r="55" spans="1:20" ht="20.25" hidden="1" customHeight="1" x14ac:dyDescent="0.25">
      <c r="A55" s="2"/>
      <c r="B55" s="51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3"/>
    </row>
    <row r="56" spans="1:20" s="15" customFormat="1" ht="28.5" customHeight="1" x14ac:dyDescent="0.25">
      <c r="B56" s="16" t="s">
        <v>14</v>
      </c>
      <c r="C56" s="16" t="s">
        <v>1</v>
      </c>
      <c r="D56" s="16" t="s">
        <v>15</v>
      </c>
      <c r="E56" s="16" t="s">
        <v>2</v>
      </c>
      <c r="F56" s="17"/>
      <c r="G56" s="18"/>
      <c r="H56" s="19"/>
      <c r="I56" s="19"/>
      <c r="J56" s="19"/>
      <c r="K56" s="20"/>
      <c r="L56" s="19"/>
      <c r="M56" s="18"/>
      <c r="N56" s="18"/>
      <c r="O56" s="27" t="s">
        <v>4</v>
      </c>
      <c r="P56" s="27" t="s">
        <v>14</v>
      </c>
      <c r="Q56" s="27" t="s">
        <v>1</v>
      </c>
      <c r="R56" s="27" t="s">
        <v>16</v>
      </c>
      <c r="S56" s="42" t="s">
        <v>17</v>
      </c>
      <c r="T56" s="42" t="s">
        <v>18</v>
      </c>
    </row>
    <row r="57" spans="1:20" s="5" customFormat="1" ht="18.75" customHeight="1" x14ac:dyDescent="0.25">
      <c r="B57" s="21"/>
      <c r="C57" s="21" t="str">
        <f>IF(B57="","",VLOOKUP(B57,LISTAS!$F$5:$I$204,2,0))</f>
        <v/>
      </c>
      <c r="D57" s="21" t="str">
        <f>IF(B57="","",VLOOKUP(B57,LISTAS!$F$5:$I$207,4,0))</f>
        <v/>
      </c>
      <c r="E57" s="36"/>
      <c r="G57" s="32" t="str">
        <f t="shared" ref="G57:G76" si="14">IF(E57="","",E57+(ROW(E57)/10000))</f>
        <v/>
      </c>
      <c r="H57" s="33" t="str">
        <f t="shared" ref="H57:I63" si="15">IF($K57="","",IF(B57="","",B57))</f>
        <v/>
      </c>
      <c r="I57" s="33" t="str">
        <f t="shared" si="15"/>
        <v/>
      </c>
      <c r="J57" s="32" t="str">
        <f t="shared" ref="J57:J76" si="16">IF($K57="","",E57)</f>
        <v/>
      </c>
      <c r="K57" s="32" t="str">
        <f t="shared" ref="K57:K76" si="17">G57</f>
        <v/>
      </c>
      <c r="L57" s="32" t="str">
        <f>IF(K57="","",LARGE(G57:G76,M57))</f>
        <v/>
      </c>
      <c r="M57" s="44">
        <v>1</v>
      </c>
      <c r="N57" s="22"/>
      <c r="O57" s="45" t="str">
        <f>IF(R57&lt;&gt;"",_xlfn.RANK.EQ(R57,R57:R76,0),"")</f>
        <v/>
      </c>
      <c r="P57" s="23" t="str">
        <f>IF(K57="","",VLOOKUP(L57,G57:J76,2,0))</f>
        <v/>
      </c>
      <c r="Q57" s="23" t="str">
        <f>IF(K57="","",VLOOKUP(P57,LISTAS!$F$5:$G$204,2,0))</f>
        <v/>
      </c>
      <c r="R57" s="37" t="str">
        <f>IF(K57="","",VLOOKUP(L57,G57:J76,4,0))</f>
        <v/>
      </c>
      <c r="S57" s="24" t="str">
        <f>IF($O57="","",IF($O57=1,400,IF($O57=2,340,IF($O57=3,300,IF($O57=4,280,IF($O57=5,270,IF($O57=6,260,IF($O57=7,250,IF($O57=8,240,IF($O57=9,200,IF($O57=10,200,IF($O57=11,200,IF($O57=12,200,IF($O57=13,200,IF($O57=14,200,IF($O57=15,200,IF($O57=16,200,IF($O57&gt;16,"",""))))))))))))))))))</f>
        <v/>
      </c>
      <c r="T57" s="24" t="str">
        <f>IF(O57="","",IF($F$7="NÃO","",IF(O57=1,400,IF(O57=2,340,IF(O57=3,300,IF(O57=4,280,IF(O57=5,270,IF(O57=6,260,IF(O57=7,250,IF(O57=8,240,IF(O57=9,200,IF(O57=10,200,IF(O57=11,200,IF(O57=12,200,IF(O57=13,200,IF(O57=14,200,IF(O57=15,200,IF(O57=16,200,IF(O57&gt;16,"","")))))))))))))))))))</f>
        <v/>
      </c>
    </row>
    <row r="58" spans="1:20" s="5" customFormat="1" ht="18.75" customHeight="1" x14ac:dyDescent="0.25">
      <c r="B58" s="21"/>
      <c r="C58" s="21" t="str">
        <f>IF(B58="","",VLOOKUP(B58,LISTAS!$F$5:$I$204,2,0))</f>
        <v/>
      </c>
      <c r="D58" s="21" t="str">
        <f>IF(B58="","",VLOOKUP(B58,LISTAS!$F$5:$I$207,4,0))</f>
        <v/>
      </c>
      <c r="E58" s="36"/>
      <c r="G58" s="32" t="str">
        <f t="shared" si="14"/>
        <v/>
      </c>
      <c r="H58" s="33" t="str">
        <f t="shared" si="15"/>
        <v/>
      </c>
      <c r="I58" s="33" t="str">
        <f t="shared" si="15"/>
        <v/>
      </c>
      <c r="J58" s="32" t="str">
        <f t="shared" si="16"/>
        <v/>
      </c>
      <c r="K58" s="32" t="str">
        <f t="shared" si="17"/>
        <v/>
      </c>
      <c r="L58" s="32" t="str">
        <f>IF(K58="","",LARGE(G57:G76,M58))</f>
        <v/>
      </c>
      <c r="M58" s="44">
        <v>2</v>
      </c>
      <c r="N58" s="25"/>
      <c r="O58" s="45" t="str">
        <f>IF(R58&lt;&gt;"",_xlfn.RANK.EQ(R58,R57:R76,0),"")</f>
        <v/>
      </c>
      <c r="P58" s="23" t="str">
        <f>IF(K58="","",VLOOKUP(L58,G57:J76,2,0))</f>
        <v/>
      </c>
      <c r="Q58" s="23" t="str">
        <f>IF(K58="","",VLOOKUP(P58,LISTAS!$F$5:$G$204,2,0))</f>
        <v/>
      </c>
      <c r="R58" s="37" t="str">
        <f>IF(K58="","",VLOOKUP(L58,G57:J76,4,0))</f>
        <v/>
      </c>
      <c r="S58" s="24" t="str">
        <f t="shared" ref="S58:S76" si="18">IF($O58="","",IF($O58=1,400,IF($O58=2,340,IF($O58=3,300,IF($O58=4,280,IF($O58=5,270,IF($O58=6,260,IF($O58=7,250,IF($O58=8,240,IF($O58=9,200,IF($O58=10,200,IF($O58=11,200,IF($O58=12,200,IF($O58=13,200,IF($O58=14,200,IF($O58=15,200,IF($O58=16,200,IF($O58&gt;16,"",""))))))))))))))))))</f>
        <v/>
      </c>
      <c r="T58" s="24" t="str">
        <f t="shared" ref="T58:T76" si="19">IF(O58="","",IF($F$7="NÃO","",IF(O58=1,400,IF(O58=2,340,IF(O58=3,300,IF(O58=4,280,IF(O58=5,270,IF(O58=6,260,IF(O58=7,250,IF(O58=8,240,IF(O58=9,200,IF(O58=10,200,IF(O58=11,200,IF(O58=12,200,IF(O58=13,200,IF(O58=14,200,IF(O58=15,200,IF(O58=16,200,IF(O58&gt;16,"","")))))))))))))))))))</f>
        <v/>
      </c>
    </row>
    <row r="59" spans="1:20" s="5" customFormat="1" ht="18.75" customHeight="1" x14ac:dyDescent="0.3">
      <c r="B59" s="21"/>
      <c r="C59" s="21" t="str">
        <f>IF(B59="","",VLOOKUP(B59,LISTAS!$F$5:$I$204,2,0))</f>
        <v/>
      </c>
      <c r="D59" s="21" t="str">
        <f>IF(B59="","",VLOOKUP(B59,LISTAS!$F$5:$I$207,4,0))</f>
        <v/>
      </c>
      <c r="E59" s="36"/>
      <c r="G59" s="32" t="str">
        <f t="shared" si="14"/>
        <v/>
      </c>
      <c r="H59" s="33" t="str">
        <f t="shared" si="15"/>
        <v/>
      </c>
      <c r="I59" s="33" t="str">
        <f t="shared" si="15"/>
        <v/>
      </c>
      <c r="J59" s="32" t="str">
        <f t="shared" si="16"/>
        <v/>
      </c>
      <c r="K59" s="32" t="str">
        <f t="shared" si="17"/>
        <v/>
      </c>
      <c r="L59" s="32" t="str">
        <f>IF(K59="","",LARGE(G57:G76,M59))</f>
        <v/>
      </c>
      <c r="M59" s="44">
        <v>3</v>
      </c>
      <c r="N59" s="26"/>
      <c r="O59" s="45" t="str">
        <f>IF(R59&lt;&gt;"",_xlfn.RANK.EQ(R59,R57:R76,0),"")</f>
        <v/>
      </c>
      <c r="P59" s="23" t="str">
        <f>IF(K59="","",VLOOKUP(L59,G57:J76,2,0))</f>
        <v/>
      </c>
      <c r="Q59" s="23" t="str">
        <f>IF(K59="","",VLOOKUP(P59,LISTAS!$F$5:$G$204,2,0))</f>
        <v/>
      </c>
      <c r="R59" s="37" t="str">
        <f>IF(K59="","",VLOOKUP(L59,G57:J76,4,0))</f>
        <v/>
      </c>
      <c r="S59" s="24" t="str">
        <f t="shared" si="18"/>
        <v/>
      </c>
      <c r="T59" s="24" t="str">
        <f t="shared" si="19"/>
        <v/>
      </c>
    </row>
    <row r="60" spans="1:20" s="5" customFormat="1" ht="18.75" customHeight="1" x14ac:dyDescent="0.3">
      <c r="B60" s="21"/>
      <c r="C60" s="21" t="str">
        <f>IF(B60="","",VLOOKUP(B60,LISTAS!$F$5:$I$204,2,0))</f>
        <v/>
      </c>
      <c r="D60" s="21" t="str">
        <f>IF(B60="","",VLOOKUP(B60,LISTAS!$F$5:$I$207,4,0))</f>
        <v/>
      </c>
      <c r="E60" s="36"/>
      <c r="G60" s="32" t="str">
        <f t="shared" si="14"/>
        <v/>
      </c>
      <c r="H60" s="33" t="str">
        <f t="shared" si="15"/>
        <v/>
      </c>
      <c r="I60" s="33" t="str">
        <f t="shared" si="15"/>
        <v/>
      </c>
      <c r="J60" s="32" t="str">
        <f t="shared" si="16"/>
        <v/>
      </c>
      <c r="K60" s="32" t="str">
        <f t="shared" si="17"/>
        <v/>
      </c>
      <c r="L60" s="32" t="str">
        <f>IF(K60="","",LARGE(G57:G76,M60))</f>
        <v/>
      </c>
      <c r="M60" s="44">
        <v>4</v>
      </c>
      <c r="N60" s="26"/>
      <c r="O60" s="45" t="str">
        <f>IF(R60&lt;&gt;"",_xlfn.RANK.EQ(R60,R57:R76,0),"")</f>
        <v/>
      </c>
      <c r="P60" s="23" t="str">
        <f>IF(K60="","",VLOOKUP(L60,G57:J76,2,0))</f>
        <v/>
      </c>
      <c r="Q60" s="23" t="str">
        <f>IF(K60="","",VLOOKUP(P60,LISTAS!$F$5:$G$204,2,0))</f>
        <v/>
      </c>
      <c r="R60" s="37" t="str">
        <f>IF(K60="","",VLOOKUP(L60,G57:J76,4,0))</f>
        <v/>
      </c>
      <c r="S60" s="24" t="str">
        <f t="shared" si="18"/>
        <v/>
      </c>
      <c r="T60" s="24" t="str">
        <f t="shared" si="19"/>
        <v/>
      </c>
    </row>
    <row r="61" spans="1:20" s="5" customFormat="1" ht="18.75" customHeight="1" x14ac:dyDescent="0.3">
      <c r="B61" s="21"/>
      <c r="C61" s="21" t="str">
        <f>IF(B61="","",VLOOKUP(B61,LISTAS!$F$5:$I$204,2,0))</f>
        <v/>
      </c>
      <c r="D61" s="21" t="str">
        <f>IF(B61="","",VLOOKUP(B61,LISTAS!$F$5:$I$207,4,0))</f>
        <v/>
      </c>
      <c r="E61" s="36"/>
      <c r="G61" s="32" t="str">
        <f t="shared" si="14"/>
        <v/>
      </c>
      <c r="H61" s="33" t="str">
        <f t="shared" si="15"/>
        <v/>
      </c>
      <c r="I61" s="33" t="str">
        <f t="shared" si="15"/>
        <v/>
      </c>
      <c r="J61" s="32" t="str">
        <f t="shared" si="16"/>
        <v/>
      </c>
      <c r="K61" s="32" t="str">
        <f t="shared" si="17"/>
        <v/>
      </c>
      <c r="L61" s="32" t="str">
        <f>IF(K61="","",LARGE(G57:G76,M61))</f>
        <v/>
      </c>
      <c r="M61" s="44">
        <v>5</v>
      </c>
      <c r="N61" s="26"/>
      <c r="O61" s="45" t="str">
        <f>IF(R61&lt;&gt;"",_xlfn.RANK.EQ(R61,R57:R76,0),"")</f>
        <v/>
      </c>
      <c r="P61" s="23" t="str">
        <f>IF(K61="","",VLOOKUP(L61,G57:J76,2,0))</f>
        <v/>
      </c>
      <c r="Q61" s="23" t="str">
        <f>IF(K61="","",VLOOKUP(P61,LISTAS!$F$5:$G$204,2,0))</f>
        <v/>
      </c>
      <c r="R61" s="37" t="str">
        <f>IF(K61="","",VLOOKUP(L61,G57:J76,4,0))</f>
        <v/>
      </c>
      <c r="S61" s="24" t="str">
        <f t="shared" si="18"/>
        <v/>
      </c>
      <c r="T61" s="24" t="str">
        <f t="shared" si="19"/>
        <v/>
      </c>
    </row>
    <row r="62" spans="1:20" s="5" customFormat="1" ht="18.75" customHeight="1" x14ac:dyDescent="0.3">
      <c r="B62" s="21"/>
      <c r="C62" s="21" t="str">
        <f>IF(B62="","",VLOOKUP(B62,LISTAS!$F$5:$I$204,2,0))</f>
        <v/>
      </c>
      <c r="D62" s="21" t="str">
        <f>IF(B62="","",VLOOKUP(B62,LISTAS!$F$5:$I$207,4,0))</f>
        <v/>
      </c>
      <c r="E62" s="36"/>
      <c r="G62" s="32" t="str">
        <f t="shared" si="14"/>
        <v/>
      </c>
      <c r="H62" s="33" t="str">
        <f t="shared" si="15"/>
        <v/>
      </c>
      <c r="I62" s="33" t="str">
        <f t="shared" si="15"/>
        <v/>
      </c>
      <c r="J62" s="32" t="str">
        <f t="shared" si="16"/>
        <v/>
      </c>
      <c r="K62" s="32" t="str">
        <f t="shared" si="17"/>
        <v/>
      </c>
      <c r="L62" s="32" t="str">
        <f>IF(K62="","",LARGE(G57:G76,M62))</f>
        <v/>
      </c>
      <c r="M62" s="44">
        <v>6</v>
      </c>
      <c r="N62" s="26"/>
      <c r="O62" s="45" t="str">
        <f>IF(R62&lt;&gt;"",_xlfn.RANK.EQ(R62,R57:R76,0),"")</f>
        <v/>
      </c>
      <c r="P62" s="23" t="str">
        <f>IF(K62="","",VLOOKUP(L62,G57:J76,2,0))</f>
        <v/>
      </c>
      <c r="Q62" s="23" t="str">
        <f>IF(K62="","",VLOOKUP(P62,LISTAS!$F$5:$G$204,2,0))</f>
        <v/>
      </c>
      <c r="R62" s="37" t="str">
        <f>IF(K62="","",VLOOKUP(L62,G57:J76,4,0))</f>
        <v/>
      </c>
      <c r="S62" s="24" t="str">
        <f t="shared" si="18"/>
        <v/>
      </c>
      <c r="T62" s="24" t="str">
        <f t="shared" si="19"/>
        <v/>
      </c>
    </row>
    <row r="63" spans="1:20" s="5" customFormat="1" ht="18.75" customHeight="1" x14ac:dyDescent="0.3">
      <c r="B63" s="21"/>
      <c r="C63" s="21" t="str">
        <f>IF(B63="","",VLOOKUP(B63,LISTAS!$F$5:$I$204,2,0))</f>
        <v/>
      </c>
      <c r="D63" s="21" t="str">
        <f>IF(B63="","",VLOOKUP(B63,LISTAS!$F$5:$I$207,4,0))</f>
        <v/>
      </c>
      <c r="E63" s="36"/>
      <c r="G63" s="32" t="str">
        <f t="shared" si="14"/>
        <v/>
      </c>
      <c r="H63" s="33" t="str">
        <f t="shared" si="15"/>
        <v/>
      </c>
      <c r="I63" s="33" t="str">
        <f t="shared" si="15"/>
        <v/>
      </c>
      <c r="J63" s="32" t="str">
        <f t="shared" si="16"/>
        <v/>
      </c>
      <c r="K63" s="32" t="str">
        <f t="shared" si="17"/>
        <v/>
      </c>
      <c r="L63" s="32" t="str">
        <f>IF(K63="","",LARGE(G57:G76,M63))</f>
        <v/>
      </c>
      <c r="M63" s="44">
        <v>7</v>
      </c>
      <c r="N63" s="26"/>
      <c r="O63" s="45" t="str">
        <f>IF(R63&lt;&gt;"",_xlfn.RANK.EQ(R63,R57:R76,0),"")</f>
        <v/>
      </c>
      <c r="P63" s="23" t="str">
        <f>IF(K63="","",VLOOKUP(L63,G57:J76,2,0))</f>
        <v/>
      </c>
      <c r="Q63" s="23" t="str">
        <f>IF(K63="","",VLOOKUP(P63,LISTAS!$F$5:$G$204,2,0))</f>
        <v/>
      </c>
      <c r="R63" s="37" t="str">
        <f>IF(K63="","",VLOOKUP(L63,G57:J76,4,0))</f>
        <v/>
      </c>
      <c r="S63" s="24" t="str">
        <f t="shared" si="18"/>
        <v/>
      </c>
      <c r="T63" s="24" t="str">
        <f t="shared" si="19"/>
        <v/>
      </c>
    </row>
    <row r="64" spans="1:20" s="5" customFormat="1" ht="18.75" customHeight="1" x14ac:dyDescent="0.3">
      <c r="B64" s="21"/>
      <c r="C64" s="21" t="str">
        <f>IF(B64="","",VLOOKUP(B64,LISTAS!$F$5:$I$204,2,0))</f>
        <v/>
      </c>
      <c r="D64" s="21" t="str">
        <f>IF(B64="","",VLOOKUP(B64,LISTAS!$F$5:$I$207,4,0))</f>
        <v/>
      </c>
      <c r="E64" s="36"/>
      <c r="G64" s="32"/>
      <c r="H64" s="33"/>
      <c r="I64" s="33"/>
      <c r="J64" s="32"/>
      <c r="K64" s="32"/>
      <c r="L64" s="32" t="str">
        <f>IF(K64="","",LARGE(G57:G76,M64))</f>
        <v/>
      </c>
      <c r="M64" s="44">
        <v>8</v>
      </c>
      <c r="N64" s="26"/>
      <c r="O64" s="45" t="str">
        <f>IF(R64&lt;&gt;"",_xlfn.RANK.EQ(R64,R57:R76,0),"")</f>
        <v/>
      </c>
      <c r="P64" s="23" t="str">
        <f>IF(K64="","",VLOOKUP(L64,G57:J76,2,0))</f>
        <v/>
      </c>
      <c r="Q64" s="23" t="str">
        <f>IF(K64="","",VLOOKUP(P64,LISTAS!$F$5:$G$204,2,0))</f>
        <v/>
      </c>
      <c r="R64" s="37" t="str">
        <f>IF(K64="","",VLOOKUP(L64,G57:J76,4,0))</f>
        <v/>
      </c>
      <c r="S64" s="24" t="str">
        <f t="shared" si="18"/>
        <v/>
      </c>
      <c r="T64" s="24" t="str">
        <f t="shared" si="19"/>
        <v/>
      </c>
    </row>
    <row r="65" spans="1:20" s="5" customFormat="1" ht="18.75" customHeight="1" x14ac:dyDescent="0.3">
      <c r="B65" s="21"/>
      <c r="C65" s="21" t="str">
        <f>IF(B65="","",VLOOKUP(B65,LISTAS!$F$5:$I$204,2,0))</f>
        <v/>
      </c>
      <c r="D65" s="21" t="str">
        <f>IF(B65="","",VLOOKUP(B65,LISTAS!$F$5:$I$207,4,0))</f>
        <v/>
      </c>
      <c r="E65" s="36"/>
      <c r="G65" s="32"/>
      <c r="H65" s="33"/>
      <c r="I65" s="33"/>
      <c r="J65" s="32"/>
      <c r="K65" s="32"/>
      <c r="L65" s="32" t="str">
        <f>IF(K65="","",LARGE(G57:G76,M65))</f>
        <v/>
      </c>
      <c r="M65" s="44">
        <v>9</v>
      </c>
      <c r="N65" s="26"/>
      <c r="O65" s="45" t="str">
        <f>IF(R65&lt;&gt;"",_xlfn.RANK.EQ(R65,R57:R76,0),"")</f>
        <v/>
      </c>
      <c r="P65" s="23" t="str">
        <f>IF(K65="","",VLOOKUP(L65,G57:J76,2,0))</f>
        <v/>
      </c>
      <c r="Q65" s="23" t="str">
        <f>IF(K65="","",VLOOKUP(P65,LISTAS!$F$5:$G$204,2,0))</f>
        <v/>
      </c>
      <c r="R65" s="37" t="str">
        <f>IF(K65="","",VLOOKUP(L65,G57:J76,4,0))</f>
        <v/>
      </c>
      <c r="S65" s="24" t="str">
        <f t="shared" si="18"/>
        <v/>
      </c>
      <c r="T65" s="24" t="str">
        <f t="shared" si="19"/>
        <v/>
      </c>
    </row>
    <row r="66" spans="1:20" s="5" customFormat="1" ht="18.75" customHeight="1" x14ac:dyDescent="0.3">
      <c r="B66" s="21"/>
      <c r="C66" s="21" t="str">
        <f>IF(B66="","",VLOOKUP(B66,LISTAS!$F$5:$I$204,2,0))</f>
        <v/>
      </c>
      <c r="D66" s="21" t="str">
        <f>IF(B66="","",VLOOKUP(B66,LISTAS!$F$5:$I$207,4,0))</f>
        <v/>
      </c>
      <c r="E66" s="36"/>
      <c r="G66" s="32"/>
      <c r="H66" s="33"/>
      <c r="I66" s="33"/>
      <c r="J66" s="32"/>
      <c r="K66" s="32"/>
      <c r="L66" s="32" t="str">
        <f>IF(K66="","",LARGE(G57:G76,M66))</f>
        <v/>
      </c>
      <c r="M66" s="44">
        <v>10</v>
      </c>
      <c r="N66" s="26"/>
      <c r="O66" s="45" t="str">
        <f>IF(R66&lt;&gt;"",_xlfn.RANK.EQ(R66,R57:R76,0),"")</f>
        <v/>
      </c>
      <c r="P66" s="23" t="str">
        <f>IF(K66="","",VLOOKUP(L66,G57:J76,2,0))</f>
        <v/>
      </c>
      <c r="Q66" s="23" t="str">
        <f>IF(K66="","",VLOOKUP(P66,LISTAS!$F$5:$G$204,2,0))</f>
        <v/>
      </c>
      <c r="R66" s="37" t="str">
        <f>IF(K66="","",VLOOKUP(L66,G57:J76,4,0))</f>
        <v/>
      </c>
      <c r="S66" s="24" t="str">
        <f t="shared" si="18"/>
        <v/>
      </c>
      <c r="T66" s="24" t="str">
        <f t="shared" si="19"/>
        <v/>
      </c>
    </row>
    <row r="67" spans="1:20" s="5" customFormat="1" ht="18.75" customHeight="1" x14ac:dyDescent="0.3">
      <c r="B67" s="21"/>
      <c r="C67" s="21" t="str">
        <f>IF(B67="","",VLOOKUP(B67,LISTAS!$F$5:$I$204,2,0))</f>
        <v/>
      </c>
      <c r="D67" s="21" t="str">
        <f>IF(B67="","",VLOOKUP(B67,LISTAS!$F$5:$I$207,4,0))</f>
        <v/>
      </c>
      <c r="E67" s="36"/>
      <c r="G67" s="32"/>
      <c r="H67" s="33"/>
      <c r="I67" s="33"/>
      <c r="J67" s="32"/>
      <c r="K67" s="32"/>
      <c r="L67" s="32" t="str">
        <f>IF(K67="","",LARGE(G57:G76,M67))</f>
        <v/>
      </c>
      <c r="M67" s="44">
        <v>11</v>
      </c>
      <c r="N67" s="26"/>
      <c r="O67" s="45" t="str">
        <f>IF(R67&lt;&gt;"",_xlfn.RANK.EQ(R67,R57:R76,0),"")</f>
        <v/>
      </c>
      <c r="P67" s="23" t="str">
        <f>IF(K67="","",VLOOKUP(L67,G57:J76,2,0))</f>
        <v/>
      </c>
      <c r="Q67" s="23" t="str">
        <f>IF(K67="","",VLOOKUP(P67,LISTAS!$F$5:$G$204,2,0))</f>
        <v/>
      </c>
      <c r="R67" s="37" t="str">
        <f>IF(K67="","",VLOOKUP(L67,G57:J76,4,0))</f>
        <v/>
      </c>
      <c r="S67" s="24" t="str">
        <f t="shared" si="18"/>
        <v/>
      </c>
      <c r="T67" s="24" t="str">
        <f t="shared" si="19"/>
        <v/>
      </c>
    </row>
    <row r="68" spans="1:20" s="5" customFormat="1" ht="18.75" customHeight="1" x14ac:dyDescent="0.3">
      <c r="B68" s="21"/>
      <c r="C68" s="21" t="str">
        <f>IF(B68="","",VLOOKUP(B68,LISTAS!$F$5:$I$204,2,0))</f>
        <v/>
      </c>
      <c r="D68" s="21" t="str">
        <f>IF(B68="","",VLOOKUP(B68,LISTAS!$F$5:$I$207,4,0))</f>
        <v/>
      </c>
      <c r="E68" s="36"/>
      <c r="G68" s="32"/>
      <c r="H68" s="33"/>
      <c r="I68" s="33"/>
      <c r="J68" s="32"/>
      <c r="K68" s="32"/>
      <c r="L68" s="32" t="str">
        <f>IF(K68="","",LARGE(G57:G76,M68))</f>
        <v/>
      </c>
      <c r="M68" s="44">
        <v>12</v>
      </c>
      <c r="N68" s="26"/>
      <c r="O68" s="45" t="str">
        <f>IF(R68&lt;&gt;"",_xlfn.RANK.EQ(R68,R57:R76,0),"")</f>
        <v/>
      </c>
      <c r="P68" s="23" t="str">
        <f>IF(K68="","",VLOOKUP(L68,G57:J76,2,0))</f>
        <v/>
      </c>
      <c r="Q68" s="23" t="str">
        <f>IF(K68="","",VLOOKUP(P68,LISTAS!$F$5:$G$204,2,0))</f>
        <v/>
      </c>
      <c r="R68" s="37" t="str">
        <f>IF(K68="","",VLOOKUP(L68,G57:J76,4,0))</f>
        <v/>
      </c>
      <c r="S68" s="24" t="str">
        <f t="shared" si="18"/>
        <v/>
      </c>
      <c r="T68" s="24" t="str">
        <f t="shared" si="19"/>
        <v/>
      </c>
    </row>
    <row r="69" spans="1:20" s="5" customFormat="1" ht="18.75" customHeight="1" x14ac:dyDescent="0.3">
      <c r="B69" s="21"/>
      <c r="C69" s="21" t="str">
        <f>IF(B69="","",VLOOKUP(B69,LISTAS!$F$5:$I$204,2,0))</f>
        <v/>
      </c>
      <c r="D69" s="21" t="str">
        <f>IF(B69="","",VLOOKUP(B69,LISTAS!$F$5:$I$207,4,0))</f>
        <v/>
      </c>
      <c r="E69" s="36"/>
      <c r="G69" s="32"/>
      <c r="H69" s="33"/>
      <c r="I69" s="33"/>
      <c r="J69" s="32"/>
      <c r="K69" s="32"/>
      <c r="L69" s="32" t="str">
        <f>IF(K69="","",LARGE(G57:G76,M69))</f>
        <v/>
      </c>
      <c r="M69" s="44">
        <v>13</v>
      </c>
      <c r="N69" s="26"/>
      <c r="O69" s="45" t="str">
        <f>IF(R69&lt;&gt;"",_xlfn.RANK.EQ(R69,R57:R76,0),"")</f>
        <v/>
      </c>
      <c r="P69" s="23" t="str">
        <f>IF(K69="","",VLOOKUP(L69,G57:J76,2,0))</f>
        <v/>
      </c>
      <c r="Q69" s="23" t="str">
        <f>IF(K69="","",VLOOKUP(P69,LISTAS!$F$5:$G$204,2,0))</f>
        <v/>
      </c>
      <c r="R69" s="37" t="str">
        <f>IF(K69="","",VLOOKUP(L69,G57:J76,4,0))</f>
        <v/>
      </c>
      <c r="S69" s="24" t="str">
        <f t="shared" si="18"/>
        <v/>
      </c>
      <c r="T69" s="24" t="str">
        <f t="shared" si="19"/>
        <v/>
      </c>
    </row>
    <row r="70" spans="1:20" s="5" customFormat="1" ht="18.75" customHeight="1" x14ac:dyDescent="0.3">
      <c r="B70" s="21"/>
      <c r="C70" s="21" t="str">
        <f>IF(B70="","",VLOOKUP(B70,LISTAS!$F$5:$I$204,2,0))</f>
        <v/>
      </c>
      <c r="D70" s="21" t="str">
        <f>IF(B70="","",VLOOKUP(B70,LISTAS!$F$5:$I$207,4,0))</f>
        <v/>
      </c>
      <c r="E70" s="36"/>
      <c r="G70" s="32"/>
      <c r="H70" s="33"/>
      <c r="I70" s="33"/>
      <c r="J70" s="32"/>
      <c r="K70" s="32"/>
      <c r="L70" s="32" t="str">
        <f>IF(K70="","",LARGE(G57:G76,M70))</f>
        <v/>
      </c>
      <c r="M70" s="44">
        <v>14</v>
      </c>
      <c r="N70" s="26"/>
      <c r="O70" s="45" t="str">
        <f>IF(R70&lt;&gt;"",_xlfn.RANK.EQ(R70,R57:R76,0),"")</f>
        <v/>
      </c>
      <c r="P70" s="23" t="str">
        <f>IF(K70="","",VLOOKUP(L70,G57:J76,2,0))</f>
        <v/>
      </c>
      <c r="Q70" s="23" t="str">
        <f>IF(K70="","",VLOOKUP(P70,LISTAS!$F$5:$G$204,2,0))</f>
        <v/>
      </c>
      <c r="R70" s="37" t="str">
        <f>IF(K70="","",VLOOKUP(L70,G57:J76,4,0))</f>
        <v/>
      </c>
      <c r="S70" s="24" t="str">
        <f t="shared" si="18"/>
        <v/>
      </c>
      <c r="T70" s="24" t="str">
        <f t="shared" si="19"/>
        <v/>
      </c>
    </row>
    <row r="71" spans="1:20" s="5" customFormat="1" ht="18.75" customHeight="1" x14ac:dyDescent="0.3">
      <c r="B71" s="21"/>
      <c r="C71" s="21" t="str">
        <f>IF(B71="","",VLOOKUP(B71,LISTAS!$F$5:$I$204,2,0))</f>
        <v/>
      </c>
      <c r="D71" s="21" t="str">
        <f>IF(B71="","",VLOOKUP(B71,LISTAS!$F$5:$I$207,4,0))</f>
        <v/>
      </c>
      <c r="E71" s="36"/>
      <c r="G71" s="32"/>
      <c r="H71" s="33"/>
      <c r="I71" s="33"/>
      <c r="J71" s="32"/>
      <c r="K71" s="32"/>
      <c r="L71" s="32" t="str">
        <f>IF(K71="","",LARGE(G57:G76,M71))</f>
        <v/>
      </c>
      <c r="M71" s="44">
        <v>15</v>
      </c>
      <c r="N71" s="26"/>
      <c r="O71" s="45" t="str">
        <f>IF(R71&lt;&gt;"",_xlfn.RANK.EQ(R71,R57:R76,0),"")</f>
        <v/>
      </c>
      <c r="P71" s="23" t="str">
        <f>IF(K71="","",VLOOKUP(L71,G57:J76,2,0))</f>
        <v/>
      </c>
      <c r="Q71" s="23" t="str">
        <f>IF(K71="","",VLOOKUP(P71,LISTAS!$F$5:$G$204,2,0))</f>
        <v/>
      </c>
      <c r="R71" s="37" t="str">
        <f>IF(K71="","",VLOOKUP(L71,G57:J76,4,0))</f>
        <v/>
      </c>
      <c r="S71" s="24" t="str">
        <f t="shared" si="18"/>
        <v/>
      </c>
      <c r="T71" s="24" t="str">
        <f t="shared" si="19"/>
        <v/>
      </c>
    </row>
    <row r="72" spans="1:20" s="5" customFormat="1" ht="18.75" customHeight="1" x14ac:dyDescent="0.3">
      <c r="B72" s="21"/>
      <c r="C72" s="21" t="str">
        <f>IF(B72="","",VLOOKUP(B72,LISTAS!$F$5:$I$204,2,0))</f>
        <v/>
      </c>
      <c r="D72" s="21" t="str">
        <f>IF(B72="","",VLOOKUP(B72,LISTAS!$F$5:$I$207,4,0))</f>
        <v/>
      </c>
      <c r="E72" s="36"/>
      <c r="G72" s="32"/>
      <c r="H72" s="33"/>
      <c r="I72" s="33"/>
      <c r="J72" s="32"/>
      <c r="K72" s="32"/>
      <c r="L72" s="32" t="str">
        <f>IF(K72="","",LARGE(G57:G76,M72))</f>
        <v/>
      </c>
      <c r="M72" s="44">
        <v>16</v>
      </c>
      <c r="N72" s="26"/>
      <c r="O72" s="45" t="str">
        <f>IF(R72&lt;&gt;"",_xlfn.RANK.EQ(R72,R57:R76,0),"")</f>
        <v/>
      </c>
      <c r="P72" s="23" t="str">
        <f>IF(K72="","",VLOOKUP(L72,G57:J76,2,0))</f>
        <v/>
      </c>
      <c r="Q72" s="23" t="str">
        <f>IF(K72="","",VLOOKUP(P72,LISTAS!$F$5:$G$204,2,0))</f>
        <v/>
      </c>
      <c r="R72" s="37" t="str">
        <f>IF(K72="","",VLOOKUP(L72,G57:J76,4,0))</f>
        <v/>
      </c>
      <c r="S72" s="24" t="str">
        <f t="shared" si="18"/>
        <v/>
      </c>
      <c r="T72" s="24" t="str">
        <f t="shared" si="19"/>
        <v/>
      </c>
    </row>
    <row r="73" spans="1:20" s="5" customFormat="1" ht="18.75" customHeight="1" x14ac:dyDescent="0.3">
      <c r="B73" s="21"/>
      <c r="C73" s="21" t="str">
        <f>IF(B73="","",VLOOKUP(B73,LISTAS!$F$5:$I$204,2,0))</f>
        <v/>
      </c>
      <c r="D73" s="21" t="str">
        <f>IF(B73="","",VLOOKUP(B73,LISTAS!$F$5:$I$207,4,0))</f>
        <v/>
      </c>
      <c r="E73" s="36"/>
      <c r="G73" s="32" t="str">
        <f t="shared" si="14"/>
        <v/>
      </c>
      <c r="H73" s="33" t="str">
        <f t="shared" ref="H73:I76" si="20">IF($K73="","",IF(B73="","",B73))</f>
        <v/>
      </c>
      <c r="I73" s="33" t="str">
        <f t="shared" si="20"/>
        <v/>
      </c>
      <c r="J73" s="32" t="str">
        <f t="shared" si="16"/>
        <v/>
      </c>
      <c r="K73" s="32" t="str">
        <f t="shared" si="17"/>
        <v/>
      </c>
      <c r="L73" s="32" t="str">
        <f>IF(K73="","",LARGE(G57:G76,M73))</f>
        <v/>
      </c>
      <c r="M73" s="44">
        <v>17</v>
      </c>
      <c r="N73" s="26"/>
      <c r="O73" s="45" t="str">
        <f>IF(R73&lt;&gt;"",_xlfn.RANK.EQ(R73,R57:R76,0),"")</f>
        <v/>
      </c>
      <c r="P73" s="23" t="str">
        <f>IF(K73="","",VLOOKUP(L73,G57:J76,2,0))</f>
        <v/>
      </c>
      <c r="Q73" s="23" t="str">
        <f>IF(K73="","",VLOOKUP(P73,LISTAS!$F$5:$G$204,2,0))</f>
        <v/>
      </c>
      <c r="R73" s="37" t="str">
        <f>IF(K73="","",VLOOKUP(L73,G57:J76,4,0))</f>
        <v/>
      </c>
      <c r="S73" s="24" t="str">
        <f t="shared" si="18"/>
        <v/>
      </c>
      <c r="T73" s="24" t="str">
        <f t="shared" si="19"/>
        <v/>
      </c>
    </row>
    <row r="74" spans="1:20" s="5" customFormat="1" ht="18.75" customHeight="1" x14ac:dyDescent="0.3">
      <c r="B74" s="21"/>
      <c r="C74" s="21" t="str">
        <f>IF(B74="","",VLOOKUP(B74,LISTAS!$F$5:$I$204,2,0))</f>
        <v/>
      </c>
      <c r="D74" s="21" t="str">
        <f>IF(B74="","",VLOOKUP(B74,LISTAS!$F$5:$I$207,4,0))</f>
        <v/>
      </c>
      <c r="E74" s="36"/>
      <c r="G74" s="32" t="str">
        <f t="shared" si="14"/>
        <v/>
      </c>
      <c r="H74" s="33" t="str">
        <f t="shared" si="20"/>
        <v/>
      </c>
      <c r="I74" s="33" t="str">
        <f t="shared" si="20"/>
        <v/>
      </c>
      <c r="J74" s="32" t="str">
        <f t="shared" si="16"/>
        <v/>
      </c>
      <c r="K74" s="32" t="str">
        <f t="shared" si="17"/>
        <v/>
      </c>
      <c r="L74" s="32" t="str">
        <f>IF(K74="","",LARGE(G57:G76,M74))</f>
        <v/>
      </c>
      <c r="M74" s="44">
        <v>18</v>
      </c>
      <c r="N74" s="26"/>
      <c r="O74" s="45" t="str">
        <f>IF(R74&lt;&gt;"",_xlfn.RANK.EQ(R74,R57:R76,0),"")</f>
        <v/>
      </c>
      <c r="P74" s="23" t="str">
        <f>IF(K74="","",VLOOKUP(L74,G57:J76,2,0))</f>
        <v/>
      </c>
      <c r="Q74" s="23" t="str">
        <f>IF(K74="","",VLOOKUP(P74,LISTAS!$F$5:$G$204,2,0))</f>
        <v/>
      </c>
      <c r="R74" s="37" t="str">
        <f>IF(K74="","",VLOOKUP(L74,G57:J76,4,0))</f>
        <v/>
      </c>
      <c r="S74" s="24" t="str">
        <f t="shared" si="18"/>
        <v/>
      </c>
      <c r="T74" s="24" t="str">
        <f t="shared" si="19"/>
        <v/>
      </c>
    </row>
    <row r="75" spans="1:20" s="5" customFormat="1" ht="18.75" customHeight="1" x14ac:dyDescent="0.3">
      <c r="B75" s="21"/>
      <c r="C75" s="21" t="str">
        <f>IF(B75="","",VLOOKUP(B75,LISTAS!$F$5:$I$204,2,0))</f>
        <v/>
      </c>
      <c r="D75" s="21" t="str">
        <f>IF(B75="","",VLOOKUP(B75,LISTAS!$F$5:$I$207,4,0))</f>
        <v/>
      </c>
      <c r="E75" s="36"/>
      <c r="G75" s="32"/>
      <c r="H75" s="33"/>
      <c r="I75" s="33"/>
      <c r="J75" s="32"/>
      <c r="K75" s="32"/>
      <c r="L75" s="32" t="str">
        <f>IF(K75="","",LARGE(G57:G76,M75))</f>
        <v/>
      </c>
      <c r="M75" s="44">
        <v>19</v>
      </c>
      <c r="N75" s="26"/>
      <c r="O75" s="45" t="str">
        <f>IF(R75&lt;&gt;"",_xlfn.RANK.EQ(R75,R57:R76,0),"")</f>
        <v/>
      </c>
      <c r="P75" s="23" t="str">
        <f>IF(K75="","",VLOOKUP(L75,G57:J76,2,0))</f>
        <v/>
      </c>
      <c r="Q75" s="23" t="str">
        <f>IF(K75="","",VLOOKUP(P75,LISTAS!$F$5:$G$204,2,0))</f>
        <v/>
      </c>
      <c r="R75" s="37" t="str">
        <f>IF(K75="","",VLOOKUP(L75,G57:J76,4,0))</f>
        <v/>
      </c>
      <c r="S75" s="24" t="str">
        <f t="shared" si="18"/>
        <v/>
      </c>
      <c r="T75" s="24" t="str">
        <f t="shared" si="19"/>
        <v/>
      </c>
    </row>
    <row r="76" spans="1:20" s="5" customFormat="1" ht="18.75" customHeight="1" x14ac:dyDescent="0.3">
      <c r="B76" s="21"/>
      <c r="C76" s="21" t="str">
        <f>IF(B76="","",VLOOKUP(B76,LISTAS!$F$5:$I$204,2,0))</f>
        <v/>
      </c>
      <c r="D76" s="21" t="str">
        <f>IF(B76="","",VLOOKUP(B76,LISTAS!$F$5:$I$207,4,0))</f>
        <v/>
      </c>
      <c r="E76" s="36"/>
      <c r="G76" s="32" t="str">
        <f t="shared" si="14"/>
        <v/>
      </c>
      <c r="H76" s="33" t="str">
        <f t="shared" si="20"/>
        <v/>
      </c>
      <c r="I76" s="33" t="str">
        <f t="shared" si="20"/>
        <v/>
      </c>
      <c r="J76" s="32" t="str">
        <f t="shared" si="16"/>
        <v/>
      </c>
      <c r="K76" s="32" t="str">
        <f t="shared" si="17"/>
        <v/>
      </c>
      <c r="L76" s="32" t="str">
        <f>IF(K76="","",LARGE(G57:G76,M76))</f>
        <v/>
      </c>
      <c r="M76" s="44">
        <v>20</v>
      </c>
      <c r="N76" s="26"/>
      <c r="O76" s="45" t="str">
        <f>IF(R76&lt;&gt;"",_xlfn.RANK.EQ(R76,R57:R76,0),"")</f>
        <v/>
      </c>
      <c r="P76" s="23" t="str">
        <f>IF(K76="","",VLOOKUP(L76,G57:J76,2,0))</f>
        <v/>
      </c>
      <c r="Q76" s="23" t="str">
        <f>IF(K76="","",VLOOKUP(P76,LISTAS!$F$5:$G$204,2,0))</f>
        <v/>
      </c>
      <c r="R76" s="37" t="str">
        <f>IF(K76="","",VLOOKUP(L76,G57:J76,4,0))</f>
        <v/>
      </c>
      <c r="S76" s="24" t="str">
        <f t="shared" si="18"/>
        <v/>
      </c>
      <c r="T76" s="24" t="str">
        <f t="shared" si="19"/>
        <v/>
      </c>
    </row>
    <row r="77" spans="1:20" ht="20.25" customHeight="1" x14ac:dyDescent="0.25"/>
    <row r="78" spans="1:20" ht="20.25" customHeight="1" x14ac:dyDescent="0.25">
      <c r="A78" s="2"/>
      <c r="B78" s="54" t="s">
        <v>34</v>
      </c>
      <c r="C78" s="55"/>
      <c r="E78" s="34"/>
      <c r="F78" s="35"/>
      <c r="G78" s="11"/>
      <c r="H78" s="12"/>
      <c r="I78" s="12"/>
      <c r="J78" s="12"/>
      <c r="K78" s="13"/>
      <c r="L78" s="12"/>
      <c r="M78" s="14"/>
      <c r="N78" s="43"/>
      <c r="O78" s="56" t="s">
        <v>13</v>
      </c>
      <c r="P78" s="57"/>
      <c r="Q78" s="57"/>
      <c r="R78" s="57"/>
      <c r="S78" s="57"/>
      <c r="T78" s="58"/>
    </row>
    <row r="79" spans="1:20" ht="20.25" hidden="1" customHeight="1" x14ac:dyDescent="0.25">
      <c r="A79" s="2"/>
      <c r="B79" s="51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3"/>
    </row>
    <row r="80" spans="1:20" s="15" customFormat="1" ht="28.5" customHeight="1" x14ac:dyDescent="0.25">
      <c r="B80" s="16" t="s">
        <v>14</v>
      </c>
      <c r="C80" s="16" t="s">
        <v>1</v>
      </c>
      <c r="D80" s="16" t="s">
        <v>15</v>
      </c>
      <c r="E80" s="16" t="s">
        <v>2</v>
      </c>
      <c r="F80" s="17"/>
      <c r="G80" s="18"/>
      <c r="H80" s="19"/>
      <c r="I80" s="19"/>
      <c r="J80" s="19"/>
      <c r="K80" s="20"/>
      <c r="L80" s="19"/>
      <c r="M80" s="18"/>
      <c r="N80" s="18"/>
      <c r="O80" s="27" t="s">
        <v>4</v>
      </c>
      <c r="P80" s="27" t="s">
        <v>14</v>
      </c>
      <c r="Q80" s="27" t="s">
        <v>1</v>
      </c>
      <c r="R80" s="27" t="s">
        <v>16</v>
      </c>
      <c r="S80" s="42" t="s">
        <v>17</v>
      </c>
      <c r="T80" s="42" t="s">
        <v>18</v>
      </c>
    </row>
    <row r="81" spans="2:20" s="5" customFormat="1" ht="18.75" customHeight="1" x14ac:dyDescent="0.25">
      <c r="B81" s="21" t="s">
        <v>56</v>
      </c>
      <c r="C81" s="21" t="str">
        <f>IF(B81="","",VLOOKUP(B81,LISTAS!$F$5:$I$204,2,0))</f>
        <v>ARBOS SCS</v>
      </c>
      <c r="D81" s="21" t="str">
        <f>IF(B81="","",VLOOKUP(B81,LISTAS!$F$5:$I$207,4,0))</f>
        <v>D.URBANAS</v>
      </c>
      <c r="E81" s="36">
        <v>49.6</v>
      </c>
      <c r="G81" s="32">
        <f t="shared" ref="G81:G100" si="21">IF(E81="","",E81+(ROW(E81)/10000))</f>
        <v>49.6081</v>
      </c>
      <c r="H81" s="33" t="str">
        <f t="shared" ref="H81:I87" si="22">IF($K81="","",IF(B81="","",B81))</f>
        <v>ULTIMO DIA DE AULA</v>
      </c>
      <c r="I81" s="33" t="str">
        <f t="shared" si="22"/>
        <v>ARBOS SCS</v>
      </c>
      <c r="J81" s="32">
        <f t="shared" ref="J81:J100" si="23">IF($K81="","",E81)</f>
        <v>49.6</v>
      </c>
      <c r="K81" s="32">
        <f t="shared" ref="K81:K100" si="24">G81</f>
        <v>49.6081</v>
      </c>
      <c r="L81" s="32">
        <f>IF(K81="","",LARGE(G81:G100,M81))</f>
        <v>49.6081</v>
      </c>
      <c r="M81" s="44">
        <v>1</v>
      </c>
      <c r="N81" s="22"/>
      <c r="O81" s="45">
        <f>IF(R81&lt;&gt;"",_xlfn.RANK.EQ(R81,R81:R100,0),"")</f>
        <v>1</v>
      </c>
      <c r="P81" s="23" t="str">
        <f>IF(K81="","",VLOOKUP(L81,G81:J100,2,0))</f>
        <v>ULTIMO DIA DE AULA</v>
      </c>
      <c r="Q81" s="23" t="str">
        <f>IF(K81="","",VLOOKUP(P81,LISTAS!$F$5:$G$204,2,0))</f>
        <v>ARBOS SCS</v>
      </c>
      <c r="R81" s="37">
        <f>IF(K81="","",VLOOKUP(L81,G81:J100,4,0))</f>
        <v>49.6</v>
      </c>
      <c r="S81" s="24">
        <f>IF($O81="","",IF($O81=1,400,IF($O81=2,340,IF($O81=3,300,IF($O81=4,280,IF($O81=5,270,IF($O81=6,260,IF($O81=7,250,IF($O81=8,240,IF($O81=9,200,IF($O81=10,200,IF($O81=11,200,IF($O81=12,200,IF($O81=13,200,IF($O81=14,200,IF($O81=15,200,IF($O81=16,200,IF($O81&gt;16,"",""))))))))))))))))))</f>
        <v>400</v>
      </c>
      <c r="T81" s="24">
        <f>IF(O81="","",IF($F$7="NÃO","",IF(O81=1,400,IF(O81=2,340,IF(O81=3,300,IF(O81=4,280,IF(O81=5,270,IF(O81=6,260,IF(O81=7,250,IF(O81=8,240,IF(O81=9,200,IF(O81=10,200,IF(O81=11,200,IF(O81=12,200,IF(O81=13,200,IF(O81=14,200,IF(O81=15,200,IF(O81=16,200,IF(O81&gt;16,"","")))))))))))))))))))</f>
        <v>400</v>
      </c>
    </row>
    <row r="82" spans="2:20" s="5" customFormat="1" ht="18.75" customHeight="1" x14ac:dyDescent="0.25">
      <c r="B82" s="21" t="s">
        <v>59</v>
      </c>
      <c r="C82" s="21" t="str">
        <f>IF(B82="","",VLOOKUP(B82,LISTAS!$F$5:$I$204,2,0))</f>
        <v>ARBOS S.A</v>
      </c>
      <c r="D82" s="21" t="str">
        <f>IF(B82="","",VLOOKUP(B82,LISTAS!$F$5:$I$207,4,0))</f>
        <v>D.URBANAS</v>
      </c>
      <c r="E82" s="36">
        <v>48.4</v>
      </c>
      <c r="G82" s="32">
        <f t="shared" si="21"/>
        <v>48.408200000000001</v>
      </c>
      <c r="H82" s="33" t="str">
        <f t="shared" si="22"/>
        <v>VALHALA- FOGO E GLÓRIA</v>
      </c>
      <c r="I82" s="33" t="str">
        <f t="shared" si="22"/>
        <v>ARBOS S.A</v>
      </c>
      <c r="J82" s="32">
        <f t="shared" si="23"/>
        <v>48.4</v>
      </c>
      <c r="K82" s="32">
        <f t="shared" si="24"/>
        <v>48.408200000000001</v>
      </c>
      <c r="L82" s="32">
        <f>IF(K82="","",LARGE(G81:G100,M82))</f>
        <v>49.508499999999998</v>
      </c>
      <c r="M82" s="44">
        <v>2</v>
      </c>
      <c r="N82" s="25"/>
      <c r="O82" s="45">
        <f>IF(R82&lt;&gt;"",_xlfn.RANK.EQ(R82,R81:R100,0),"")</f>
        <v>2</v>
      </c>
      <c r="P82" s="23" t="str">
        <f>IF(K82="","",VLOOKUP(L82,G81:J100,2,0))</f>
        <v>STAR WARS</v>
      </c>
      <c r="Q82" s="23" t="str">
        <f>IF(K82="","",VLOOKUP(P82,LISTAS!$F$5:$G$204,2,0))</f>
        <v>EDUARDO GOMES</v>
      </c>
      <c r="R82" s="37">
        <f>IF(K82="","",VLOOKUP(L82,G81:J100,4,0))</f>
        <v>49.5</v>
      </c>
      <c r="S82" s="24">
        <f t="shared" ref="S82:S100" si="25">IF($O82="","",IF($O82=1,400,IF($O82=2,340,IF($O82=3,300,IF($O82=4,280,IF($O82=5,270,IF($O82=6,260,IF($O82=7,250,IF($O82=8,240,IF($O82=9,200,IF($O82=10,200,IF($O82=11,200,IF($O82=12,200,IF($O82=13,200,IF($O82=14,200,IF($O82=15,200,IF($O82=16,200,IF($O82&gt;16,"",""))))))))))))))))))</f>
        <v>340</v>
      </c>
      <c r="T82" s="24">
        <f t="shared" ref="T82:T100" si="26">IF(O82="","",IF($F$7="NÃO","",IF(O82=1,400,IF(O82=2,340,IF(O82=3,300,IF(O82=4,280,IF(O82=5,270,IF(O82=6,260,IF(O82=7,250,IF(O82=8,240,IF(O82=9,200,IF(O82=10,200,IF(O82=11,200,IF(O82=12,200,IF(O82=13,200,IF(O82=14,200,IF(O82=15,200,IF(O82=16,200,IF(O82&gt;16,"","")))))))))))))))))))</f>
        <v>340</v>
      </c>
    </row>
    <row r="83" spans="2:20" s="5" customFormat="1" ht="18.75" customHeight="1" x14ac:dyDescent="0.3">
      <c r="B83" s="21" t="s">
        <v>61</v>
      </c>
      <c r="C83" s="21" t="str">
        <f>IF(B83="","",VLOOKUP(B83,LISTAS!$F$5:$I$204,2,0))</f>
        <v>ARBOS SCS</v>
      </c>
      <c r="D83" s="21" t="str">
        <f>IF(B83="","",VLOOKUP(B83,LISTAS!$F$5:$I$207,4,0))</f>
        <v>D.URBANAS</v>
      </c>
      <c r="E83" s="36">
        <v>47.4</v>
      </c>
      <c r="G83" s="32">
        <f t="shared" si="21"/>
        <v>47.408299999999997</v>
      </c>
      <c r="H83" s="33" t="str">
        <f t="shared" si="22"/>
        <v>CONTAGEM REGRESSIVA</v>
      </c>
      <c r="I83" s="33" t="str">
        <f t="shared" si="22"/>
        <v>ARBOS SCS</v>
      </c>
      <c r="J83" s="32">
        <f t="shared" si="23"/>
        <v>47.4</v>
      </c>
      <c r="K83" s="32">
        <f t="shared" si="24"/>
        <v>47.408299999999997</v>
      </c>
      <c r="L83" s="32">
        <f>IF(K83="","",LARGE(G81:G100,M83))</f>
        <v>48.408200000000001</v>
      </c>
      <c r="M83" s="44">
        <v>3</v>
      </c>
      <c r="N83" s="26"/>
      <c r="O83" s="45">
        <f>IF(R83&lt;&gt;"",_xlfn.RANK.EQ(R83,R81:R100,0),"")</f>
        <v>3</v>
      </c>
      <c r="P83" s="23" t="str">
        <f>IF(K83="","",VLOOKUP(L83,G81:J100,2,0))</f>
        <v>VALHALA- FOGO E GLÓRIA</v>
      </c>
      <c r="Q83" s="23" t="str">
        <f>IF(K83="","",VLOOKUP(P83,LISTAS!$F$5:$G$204,2,0))</f>
        <v>ARBOS S.A</v>
      </c>
      <c r="R83" s="37">
        <f>IF(K83="","",VLOOKUP(L83,G81:J100,4,0))</f>
        <v>48.4</v>
      </c>
      <c r="S83" s="24">
        <f t="shared" si="25"/>
        <v>300</v>
      </c>
      <c r="T83" s="24">
        <f t="shared" si="26"/>
        <v>300</v>
      </c>
    </row>
    <row r="84" spans="2:20" s="5" customFormat="1" ht="18.75" customHeight="1" x14ac:dyDescent="0.3">
      <c r="B84" s="21" t="s">
        <v>64</v>
      </c>
      <c r="C84" s="21" t="str">
        <f>IF(B84="","",VLOOKUP(B84,LISTAS!$F$5:$I$204,2,0))</f>
        <v>CASTELO CHRISTIAN</v>
      </c>
      <c r="D84" s="21" t="str">
        <f>IF(B84="","",VLOOKUP(B84,LISTAS!$F$5:$I$207,4,0))</f>
        <v>D.URBANAS</v>
      </c>
      <c r="E84" s="36">
        <v>48.3</v>
      </c>
      <c r="G84" s="32">
        <f t="shared" si="21"/>
        <v>48.308399999999999</v>
      </c>
      <c r="H84" s="33" t="str">
        <f t="shared" si="22"/>
        <v>BRASIL</v>
      </c>
      <c r="I84" s="33" t="str">
        <f t="shared" si="22"/>
        <v>CASTELO CHRISTIAN</v>
      </c>
      <c r="J84" s="32">
        <f t="shared" si="23"/>
        <v>48.3</v>
      </c>
      <c r="K84" s="32">
        <f t="shared" si="24"/>
        <v>48.308399999999999</v>
      </c>
      <c r="L84" s="32">
        <f>IF(K84="","",LARGE(G81:G100,M84))</f>
        <v>48.308399999999999</v>
      </c>
      <c r="M84" s="44">
        <v>4</v>
      </c>
      <c r="N84" s="26"/>
      <c r="O84" s="45">
        <f>IF(R84&lt;&gt;"",_xlfn.RANK.EQ(R84,R81:R100,0),"")</f>
        <v>4</v>
      </c>
      <c r="P84" s="23" t="str">
        <f>IF(K84="","",VLOOKUP(L84,G81:J100,2,0))</f>
        <v>BRASIL</v>
      </c>
      <c r="Q84" s="23" t="str">
        <f>IF(K84="","",VLOOKUP(P84,LISTAS!$F$5:$G$204,2,0))</f>
        <v>CASTELO CHRISTIAN</v>
      </c>
      <c r="R84" s="37">
        <f>IF(K84="","",VLOOKUP(L84,G81:J100,4,0))</f>
        <v>48.3</v>
      </c>
      <c r="S84" s="24">
        <f t="shared" si="25"/>
        <v>280</v>
      </c>
      <c r="T84" s="24">
        <f t="shared" si="26"/>
        <v>280</v>
      </c>
    </row>
    <row r="85" spans="2:20" s="5" customFormat="1" ht="18.75" customHeight="1" x14ac:dyDescent="0.3">
      <c r="B85" s="21" t="s">
        <v>71</v>
      </c>
      <c r="C85" s="21" t="str">
        <f>IF(B85="","",VLOOKUP(B85,LISTAS!$F$5:$I$204,2,0))</f>
        <v>EDUARDO GOMES</v>
      </c>
      <c r="D85" s="21" t="str">
        <f>IF(B85="","",VLOOKUP(B85,LISTAS!$F$5:$I$207,4,0))</f>
        <v>D.URBANAS</v>
      </c>
      <c r="E85" s="36">
        <v>49.5</v>
      </c>
      <c r="G85" s="32">
        <f t="shared" si="21"/>
        <v>49.508499999999998</v>
      </c>
      <c r="H85" s="33" t="str">
        <f t="shared" si="22"/>
        <v>STAR WARS</v>
      </c>
      <c r="I85" s="33" t="str">
        <f t="shared" si="22"/>
        <v>EDUARDO GOMES</v>
      </c>
      <c r="J85" s="32">
        <f t="shared" si="23"/>
        <v>49.5</v>
      </c>
      <c r="K85" s="32">
        <f t="shared" si="24"/>
        <v>49.508499999999998</v>
      </c>
      <c r="L85" s="32">
        <f>IF(K85="","",LARGE(G81:G100,M85))</f>
        <v>47.408299999999997</v>
      </c>
      <c r="M85" s="44">
        <v>5</v>
      </c>
      <c r="N85" s="26"/>
      <c r="O85" s="45">
        <f>IF(R85&lt;&gt;"",_xlfn.RANK.EQ(R85,R81:R100,0),"")</f>
        <v>5</v>
      </c>
      <c r="P85" s="23" t="str">
        <f>IF(K85="","",VLOOKUP(L85,G81:J100,2,0))</f>
        <v>CONTAGEM REGRESSIVA</v>
      </c>
      <c r="Q85" s="23" t="str">
        <f>IF(K85="","",VLOOKUP(P85,LISTAS!$F$5:$G$204,2,0))</f>
        <v>ARBOS SCS</v>
      </c>
      <c r="R85" s="37">
        <f>IF(K85="","",VLOOKUP(L85,G81:J100,4,0))</f>
        <v>47.4</v>
      </c>
      <c r="S85" s="24">
        <f t="shared" si="25"/>
        <v>270</v>
      </c>
      <c r="T85" s="24">
        <f t="shared" si="26"/>
        <v>270</v>
      </c>
    </row>
    <row r="86" spans="2:20" s="5" customFormat="1" ht="18.75" customHeight="1" x14ac:dyDescent="0.3">
      <c r="B86" s="21"/>
      <c r="C86" s="21" t="str">
        <f>IF(B86="","",VLOOKUP(B86,LISTAS!$F$5:$I$204,2,0))</f>
        <v/>
      </c>
      <c r="D86" s="21" t="str">
        <f>IF(B86="","",VLOOKUP(B86,LISTAS!$F$5:$I$207,4,0))</f>
        <v/>
      </c>
      <c r="E86" s="36"/>
      <c r="G86" s="32" t="str">
        <f t="shared" si="21"/>
        <v/>
      </c>
      <c r="H86" s="33" t="str">
        <f t="shared" si="22"/>
        <v/>
      </c>
      <c r="I86" s="33" t="str">
        <f t="shared" si="22"/>
        <v/>
      </c>
      <c r="J86" s="32" t="str">
        <f t="shared" si="23"/>
        <v/>
      </c>
      <c r="K86" s="32" t="str">
        <f t="shared" si="24"/>
        <v/>
      </c>
      <c r="L86" s="32" t="str">
        <f>IF(K86="","",LARGE(G81:G100,M86))</f>
        <v/>
      </c>
      <c r="M86" s="44">
        <v>6</v>
      </c>
      <c r="N86" s="26"/>
      <c r="O86" s="45" t="str">
        <f>IF(R86&lt;&gt;"",_xlfn.RANK.EQ(R86,R81:R100,0),"")</f>
        <v/>
      </c>
      <c r="P86" s="23" t="str">
        <f>IF(K86="","",VLOOKUP(L86,G81:J100,2,0))</f>
        <v/>
      </c>
      <c r="Q86" s="23" t="str">
        <f>IF(K86="","",VLOOKUP(P86,LISTAS!$F$5:$G$204,2,0))</f>
        <v/>
      </c>
      <c r="R86" s="37" t="str">
        <f>IF(K86="","",VLOOKUP(L86,G81:J100,4,0))</f>
        <v/>
      </c>
      <c r="S86" s="24" t="str">
        <f t="shared" si="25"/>
        <v/>
      </c>
      <c r="T86" s="24" t="str">
        <f t="shared" si="26"/>
        <v/>
      </c>
    </row>
    <row r="87" spans="2:20" s="5" customFormat="1" ht="18.75" customHeight="1" x14ac:dyDescent="0.3">
      <c r="B87" s="21"/>
      <c r="C87" s="21" t="str">
        <f>IF(B87="","",VLOOKUP(B87,LISTAS!$F$5:$I$204,2,0))</f>
        <v/>
      </c>
      <c r="D87" s="21" t="str">
        <f>IF(B87="","",VLOOKUP(B87,LISTAS!$F$5:$I$207,4,0))</f>
        <v/>
      </c>
      <c r="E87" s="36"/>
      <c r="G87" s="32" t="str">
        <f t="shared" si="21"/>
        <v/>
      </c>
      <c r="H87" s="33" t="str">
        <f t="shared" si="22"/>
        <v/>
      </c>
      <c r="I87" s="33" t="str">
        <f t="shared" si="22"/>
        <v/>
      </c>
      <c r="J87" s="32" t="str">
        <f t="shared" si="23"/>
        <v/>
      </c>
      <c r="K87" s="32" t="str">
        <f t="shared" si="24"/>
        <v/>
      </c>
      <c r="L87" s="32" t="str">
        <f>IF(K87="","",LARGE(G81:G100,M87))</f>
        <v/>
      </c>
      <c r="M87" s="44">
        <v>7</v>
      </c>
      <c r="N87" s="26"/>
      <c r="O87" s="45" t="str">
        <f>IF(R87&lt;&gt;"",_xlfn.RANK.EQ(R87,R81:R100,0),"")</f>
        <v/>
      </c>
      <c r="P87" s="23" t="str">
        <f>IF(K87="","",VLOOKUP(L87,G81:J100,2,0))</f>
        <v/>
      </c>
      <c r="Q87" s="23" t="str">
        <f>IF(K87="","",VLOOKUP(P87,LISTAS!$F$5:$G$204,2,0))</f>
        <v/>
      </c>
      <c r="R87" s="37" t="str">
        <f>IF(K87="","",VLOOKUP(L87,G81:J100,4,0))</f>
        <v/>
      </c>
      <c r="S87" s="24" t="str">
        <f t="shared" si="25"/>
        <v/>
      </c>
      <c r="T87" s="24" t="str">
        <f t="shared" si="26"/>
        <v/>
      </c>
    </row>
    <row r="88" spans="2:20" s="5" customFormat="1" ht="18.75" customHeight="1" x14ac:dyDescent="0.3">
      <c r="B88" s="21"/>
      <c r="C88" s="21" t="str">
        <f>IF(B88="","",VLOOKUP(B88,LISTAS!$F$5:$I$204,2,0))</f>
        <v/>
      </c>
      <c r="D88" s="21" t="str">
        <f>IF(B88="","",VLOOKUP(B88,LISTAS!$F$5:$I$207,4,0))</f>
        <v/>
      </c>
      <c r="E88" s="36"/>
      <c r="G88" s="32"/>
      <c r="H88" s="33"/>
      <c r="I88" s="33"/>
      <c r="J88" s="32"/>
      <c r="K88" s="32"/>
      <c r="L88" s="32" t="str">
        <f>IF(K88="","",LARGE(G81:G100,M88))</f>
        <v/>
      </c>
      <c r="M88" s="44">
        <v>8</v>
      </c>
      <c r="N88" s="26"/>
      <c r="O88" s="45" t="str">
        <f>IF(R88&lt;&gt;"",_xlfn.RANK.EQ(R88,R81:R100,0),"")</f>
        <v/>
      </c>
      <c r="P88" s="23" t="str">
        <f>IF(K88="","",VLOOKUP(L88,G81:J100,2,0))</f>
        <v/>
      </c>
      <c r="Q88" s="23" t="str">
        <f>IF(K88="","",VLOOKUP(P88,LISTAS!$F$5:$G$204,2,0))</f>
        <v/>
      </c>
      <c r="R88" s="37" t="str">
        <f>IF(K88="","",VLOOKUP(L88,G81:J100,4,0))</f>
        <v/>
      </c>
      <c r="S88" s="24" t="str">
        <f t="shared" si="25"/>
        <v/>
      </c>
      <c r="T88" s="24" t="str">
        <f t="shared" si="26"/>
        <v/>
      </c>
    </row>
    <row r="89" spans="2:20" s="5" customFormat="1" ht="18.75" customHeight="1" x14ac:dyDescent="0.3">
      <c r="B89" s="21"/>
      <c r="C89" s="21" t="str">
        <f>IF(B89="","",VLOOKUP(B89,LISTAS!$F$5:$I$204,2,0))</f>
        <v/>
      </c>
      <c r="D89" s="21" t="str">
        <f>IF(B89="","",VLOOKUP(B89,LISTAS!$F$5:$I$207,4,0))</f>
        <v/>
      </c>
      <c r="E89" s="36"/>
      <c r="G89" s="32"/>
      <c r="H89" s="33"/>
      <c r="I89" s="33"/>
      <c r="J89" s="32"/>
      <c r="K89" s="32"/>
      <c r="L89" s="32" t="str">
        <f>IF(K89="","",LARGE(G81:G100,M89))</f>
        <v/>
      </c>
      <c r="M89" s="44">
        <v>9</v>
      </c>
      <c r="N89" s="26"/>
      <c r="O89" s="45" t="str">
        <f>IF(R89&lt;&gt;"",_xlfn.RANK.EQ(R89,R81:R100,0),"")</f>
        <v/>
      </c>
      <c r="P89" s="23" t="str">
        <f>IF(K89="","",VLOOKUP(L89,G81:J100,2,0))</f>
        <v/>
      </c>
      <c r="Q89" s="23" t="str">
        <f>IF(K89="","",VLOOKUP(P89,LISTAS!$F$5:$G$204,2,0))</f>
        <v/>
      </c>
      <c r="R89" s="37" t="str">
        <f>IF(K89="","",VLOOKUP(L89,G81:J100,4,0))</f>
        <v/>
      </c>
      <c r="S89" s="24" t="str">
        <f t="shared" si="25"/>
        <v/>
      </c>
      <c r="T89" s="24" t="str">
        <f t="shared" si="26"/>
        <v/>
      </c>
    </row>
    <row r="90" spans="2:20" s="5" customFormat="1" ht="18.75" customHeight="1" x14ac:dyDescent="0.3">
      <c r="B90" s="21"/>
      <c r="C90" s="21" t="str">
        <f>IF(B90="","",VLOOKUP(B90,LISTAS!$F$5:$I$204,2,0))</f>
        <v/>
      </c>
      <c r="D90" s="21" t="str">
        <f>IF(B90="","",VLOOKUP(B90,LISTAS!$F$5:$I$207,4,0))</f>
        <v/>
      </c>
      <c r="E90" s="36"/>
      <c r="G90" s="32"/>
      <c r="H90" s="33"/>
      <c r="I90" s="33"/>
      <c r="J90" s="32"/>
      <c r="K90" s="32"/>
      <c r="L90" s="32" t="str">
        <f>IF(K90="","",LARGE(G81:G100,M90))</f>
        <v/>
      </c>
      <c r="M90" s="44">
        <v>10</v>
      </c>
      <c r="N90" s="26"/>
      <c r="O90" s="45" t="str">
        <f>IF(R90&lt;&gt;"",_xlfn.RANK.EQ(R90,R81:R100,0),"")</f>
        <v/>
      </c>
      <c r="P90" s="23" t="str">
        <f>IF(K90="","",VLOOKUP(L90,G81:J100,2,0))</f>
        <v/>
      </c>
      <c r="Q90" s="23" t="str">
        <f>IF(K90="","",VLOOKUP(P90,LISTAS!$F$5:$G$204,2,0))</f>
        <v/>
      </c>
      <c r="R90" s="37" t="str">
        <f>IF(K90="","",VLOOKUP(L90,G81:J100,4,0))</f>
        <v/>
      </c>
      <c r="S90" s="24" t="str">
        <f t="shared" si="25"/>
        <v/>
      </c>
      <c r="T90" s="24" t="str">
        <f t="shared" si="26"/>
        <v/>
      </c>
    </row>
    <row r="91" spans="2:20" s="5" customFormat="1" ht="18.75" customHeight="1" x14ac:dyDescent="0.3">
      <c r="B91" s="21"/>
      <c r="C91" s="21" t="str">
        <f>IF(B91="","",VLOOKUP(B91,LISTAS!$F$5:$I$204,2,0))</f>
        <v/>
      </c>
      <c r="D91" s="21" t="str">
        <f>IF(B91="","",VLOOKUP(B91,LISTAS!$F$5:$I$207,4,0))</f>
        <v/>
      </c>
      <c r="E91" s="36"/>
      <c r="G91" s="32"/>
      <c r="H91" s="33"/>
      <c r="I91" s="33"/>
      <c r="J91" s="32"/>
      <c r="K91" s="32"/>
      <c r="L91" s="32" t="str">
        <f>IF(K91="","",LARGE(G81:G100,M91))</f>
        <v/>
      </c>
      <c r="M91" s="44">
        <v>11</v>
      </c>
      <c r="N91" s="26"/>
      <c r="O91" s="45" t="str">
        <f>IF(R91&lt;&gt;"",_xlfn.RANK.EQ(R91,R81:R100,0),"")</f>
        <v/>
      </c>
      <c r="P91" s="23" t="str">
        <f>IF(K91="","",VLOOKUP(L91,G81:J100,2,0))</f>
        <v/>
      </c>
      <c r="Q91" s="23" t="str">
        <f>IF(K91="","",VLOOKUP(P91,LISTAS!$F$5:$G$204,2,0))</f>
        <v/>
      </c>
      <c r="R91" s="37" t="str">
        <f>IF(K91="","",VLOOKUP(L91,G81:J100,4,0))</f>
        <v/>
      </c>
      <c r="S91" s="24" t="str">
        <f t="shared" si="25"/>
        <v/>
      </c>
      <c r="T91" s="24" t="str">
        <f t="shared" si="26"/>
        <v/>
      </c>
    </row>
    <row r="92" spans="2:20" s="5" customFormat="1" ht="18.75" customHeight="1" x14ac:dyDescent="0.3">
      <c r="B92" s="21"/>
      <c r="C92" s="21" t="str">
        <f>IF(B92="","",VLOOKUP(B92,LISTAS!$F$5:$I$204,2,0))</f>
        <v/>
      </c>
      <c r="D92" s="21" t="str">
        <f>IF(B92="","",VLOOKUP(B92,LISTAS!$F$5:$I$207,4,0))</f>
        <v/>
      </c>
      <c r="E92" s="36"/>
      <c r="G92" s="32"/>
      <c r="H92" s="33"/>
      <c r="I92" s="33"/>
      <c r="J92" s="32"/>
      <c r="K92" s="32"/>
      <c r="L92" s="32" t="str">
        <f>IF(K92="","",LARGE(G81:G100,M92))</f>
        <v/>
      </c>
      <c r="M92" s="44">
        <v>12</v>
      </c>
      <c r="N92" s="26"/>
      <c r="O92" s="45" t="str">
        <f>IF(R92&lt;&gt;"",_xlfn.RANK.EQ(R92,R81:R100,0),"")</f>
        <v/>
      </c>
      <c r="P92" s="23" t="str">
        <f>IF(K92="","",VLOOKUP(L92,G81:J100,2,0))</f>
        <v/>
      </c>
      <c r="Q92" s="23" t="str">
        <f>IF(K92="","",VLOOKUP(P92,LISTAS!$F$5:$G$204,2,0))</f>
        <v/>
      </c>
      <c r="R92" s="37" t="str">
        <f>IF(K92="","",VLOOKUP(L92,G81:J100,4,0))</f>
        <v/>
      </c>
      <c r="S92" s="24" t="str">
        <f t="shared" si="25"/>
        <v/>
      </c>
      <c r="T92" s="24" t="str">
        <f t="shared" si="26"/>
        <v/>
      </c>
    </row>
    <row r="93" spans="2:20" s="5" customFormat="1" ht="18.75" customHeight="1" x14ac:dyDescent="0.3">
      <c r="B93" s="21"/>
      <c r="C93" s="21" t="str">
        <f>IF(B93="","",VLOOKUP(B93,LISTAS!$F$5:$I$204,2,0))</f>
        <v/>
      </c>
      <c r="D93" s="21" t="str">
        <f>IF(B93="","",VLOOKUP(B93,LISTAS!$F$5:$I$207,4,0))</f>
        <v/>
      </c>
      <c r="E93" s="36"/>
      <c r="G93" s="32"/>
      <c r="H93" s="33"/>
      <c r="I93" s="33"/>
      <c r="J93" s="32"/>
      <c r="K93" s="32"/>
      <c r="L93" s="32" t="str">
        <f>IF(K93="","",LARGE(G81:G100,M93))</f>
        <v/>
      </c>
      <c r="M93" s="44">
        <v>13</v>
      </c>
      <c r="N93" s="26"/>
      <c r="O93" s="45" t="str">
        <f>IF(R93&lt;&gt;"",_xlfn.RANK.EQ(R93,R81:R100,0),"")</f>
        <v/>
      </c>
      <c r="P93" s="23" t="str">
        <f>IF(K93="","",VLOOKUP(L93,G81:J100,2,0))</f>
        <v/>
      </c>
      <c r="Q93" s="23" t="str">
        <f>IF(K93="","",VLOOKUP(P93,LISTAS!$F$5:$G$204,2,0))</f>
        <v/>
      </c>
      <c r="R93" s="37" t="str">
        <f>IF(K93="","",VLOOKUP(L93,G81:J100,4,0))</f>
        <v/>
      </c>
      <c r="S93" s="24" t="str">
        <f t="shared" si="25"/>
        <v/>
      </c>
      <c r="T93" s="24" t="str">
        <f t="shared" si="26"/>
        <v/>
      </c>
    </row>
    <row r="94" spans="2:20" s="5" customFormat="1" ht="18.75" customHeight="1" x14ac:dyDescent="0.3">
      <c r="B94" s="21"/>
      <c r="C94" s="21" t="str">
        <f>IF(B94="","",VLOOKUP(B94,LISTAS!$F$5:$I$204,2,0))</f>
        <v/>
      </c>
      <c r="D94" s="21" t="str">
        <f>IF(B94="","",VLOOKUP(B94,LISTAS!$F$5:$I$207,4,0))</f>
        <v/>
      </c>
      <c r="E94" s="36"/>
      <c r="G94" s="32"/>
      <c r="H94" s="33"/>
      <c r="I94" s="33"/>
      <c r="J94" s="32"/>
      <c r="K94" s="32"/>
      <c r="L94" s="32" t="str">
        <f>IF(K94="","",LARGE(G81:G100,M94))</f>
        <v/>
      </c>
      <c r="M94" s="44">
        <v>14</v>
      </c>
      <c r="N94" s="26"/>
      <c r="O94" s="45" t="str">
        <f>IF(R94&lt;&gt;"",_xlfn.RANK.EQ(R94,R81:R100,0),"")</f>
        <v/>
      </c>
      <c r="P94" s="23" t="str">
        <f>IF(K94="","",VLOOKUP(L94,G81:J100,2,0))</f>
        <v/>
      </c>
      <c r="Q94" s="23" t="str">
        <f>IF(K94="","",VLOOKUP(P94,LISTAS!$F$5:$G$204,2,0))</f>
        <v/>
      </c>
      <c r="R94" s="37" t="str">
        <f>IF(K94="","",VLOOKUP(L94,G81:J100,4,0))</f>
        <v/>
      </c>
      <c r="S94" s="24" t="str">
        <f t="shared" si="25"/>
        <v/>
      </c>
      <c r="T94" s="24" t="str">
        <f t="shared" si="26"/>
        <v/>
      </c>
    </row>
    <row r="95" spans="2:20" s="5" customFormat="1" ht="18.75" customHeight="1" x14ac:dyDescent="0.3">
      <c r="B95" s="21"/>
      <c r="C95" s="21" t="str">
        <f>IF(B95="","",VLOOKUP(B95,LISTAS!$F$5:$I$204,2,0))</f>
        <v/>
      </c>
      <c r="D95" s="21" t="str">
        <f>IF(B95="","",VLOOKUP(B95,LISTAS!$F$5:$I$207,4,0))</f>
        <v/>
      </c>
      <c r="E95" s="36"/>
      <c r="G95" s="32"/>
      <c r="H95" s="33"/>
      <c r="I95" s="33"/>
      <c r="J95" s="32"/>
      <c r="K95" s="32"/>
      <c r="L95" s="32" t="str">
        <f>IF(K95="","",LARGE(G81:G100,M95))</f>
        <v/>
      </c>
      <c r="M95" s="44">
        <v>15</v>
      </c>
      <c r="N95" s="26"/>
      <c r="O95" s="45" t="str">
        <f>IF(R95&lt;&gt;"",_xlfn.RANK.EQ(R95,R81:R100,0),"")</f>
        <v/>
      </c>
      <c r="P95" s="23" t="str">
        <f>IF(K95="","",VLOOKUP(L95,G81:J100,2,0))</f>
        <v/>
      </c>
      <c r="Q95" s="23" t="str">
        <f>IF(K95="","",VLOOKUP(P95,LISTAS!$F$5:$G$204,2,0))</f>
        <v/>
      </c>
      <c r="R95" s="37" t="str">
        <f>IF(K95="","",VLOOKUP(L95,G81:J100,4,0))</f>
        <v/>
      </c>
      <c r="S95" s="24" t="str">
        <f t="shared" si="25"/>
        <v/>
      </c>
      <c r="T95" s="24" t="str">
        <f t="shared" si="26"/>
        <v/>
      </c>
    </row>
    <row r="96" spans="2:20" s="5" customFormat="1" ht="18.75" customHeight="1" x14ac:dyDescent="0.3">
      <c r="B96" s="21"/>
      <c r="C96" s="21" t="str">
        <f>IF(B96="","",VLOOKUP(B96,LISTAS!$F$5:$I$204,2,0))</f>
        <v/>
      </c>
      <c r="D96" s="21" t="str">
        <f>IF(B96="","",VLOOKUP(B96,LISTAS!$F$5:$I$207,4,0))</f>
        <v/>
      </c>
      <c r="E96" s="36"/>
      <c r="G96" s="32"/>
      <c r="H96" s="33"/>
      <c r="I96" s="33"/>
      <c r="J96" s="32"/>
      <c r="K96" s="32"/>
      <c r="L96" s="32" t="str">
        <f>IF(K96="","",LARGE(G81:G100,M96))</f>
        <v/>
      </c>
      <c r="M96" s="44">
        <v>16</v>
      </c>
      <c r="N96" s="26"/>
      <c r="O96" s="45" t="str">
        <f>IF(R96&lt;&gt;"",_xlfn.RANK.EQ(R96,R81:R100,0),"")</f>
        <v/>
      </c>
      <c r="P96" s="23" t="str">
        <f>IF(K96="","",VLOOKUP(L96,G81:J100,2,0))</f>
        <v/>
      </c>
      <c r="Q96" s="23" t="str">
        <f>IF(K96="","",VLOOKUP(P96,LISTAS!$F$5:$G$204,2,0))</f>
        <v/>
      </c>
      <c r="R96" s="37" t="str">
        <f>IF(K96="","",VLOOKUP(L96,G81:J100,4,0))</f>
        <v/>
      </c>
      <c r="S96" s="24" t="str">
        <f t="shared" si="25"/>
        <v/>
      </c>
      <c r="T96" s="24" t="str">
        <f t="shared" si="26"/>
        <v/>
      </c>
    </row>
    <row r="97" spans="1:20" s="5" customFormat="1" ht="18.75" customHeight="1" x14ac:dyDescent="0.3">
      <c r="B97" s="21"/>
      <c r="C97" s="21" t="str">
        <f>IF(B97="","",VLOOKUP(B97,LISTAS!$F$5:$I$204,2,0))</f>
        <v/>
      </c>
      <c r="D97" s="21" t="str">
        <f>IF(B97="","",VLOOKUP(B97,LISTAS!$F$5:$I$207,4,0))</f>
        <v/>
      </c>
      <c r="E97" s="36"/>
      <c r="G97" s="32" t="str">
        <f t="shared" si="21"/>
        <v/>
      </c>
      <c r="H97" s="33" t="str">
        <f t="shared" ref="H97:I100" si="27">IF($K97="","",IF(B97="","",B97))</f>
        <v/>
      </c>
      <c r="I97" s="33" t="str">
        <f t="shared" si="27"/>
        <v/>
      </c>
      <c r="J97" s="32" t="str">
        <f t="shared" si="23"/>
        <v/>
      </c>
      <c r="K97" s="32" t="str">
        <f t="shared" si="24"/>
        <v/>
      </c>
      <c r="L97" s="32" t="str">
        <f>IF(K97="","",LARGE(G81:G100,M97))</f>
        <v/>
      </c>
      <c r="M97" s="44">
        <v>17</v>
      </c>
      <c r="N97" s="26"/>
      <c r="O97" s="45" t="str">
        <f>IF(R97&lt;&gt;"",_xlfn.RANK.EQ(R97,R81:R100,0),"")</f>
        <v/>
      </c>
      <c r="P97" s="23" t="str">
        <f>IF(K97="","",VLOOKUP(L97,G81:J100,2,0))</f>
        <v/>
      </c>
      <c r="Q97" s="23" t="str">
        <f>IF(K97="","",VLOOKUP(P97,LISTAS!$F$5:$G$204,2,0))</f>
        <v/>
      </c>
      <c r="R97" s="37" t="str">
        <f>IF(K97="","",VLOOKUP(L97,G81:J100,4,0))</f>
        <v/>
      </c>
      <c r="S97" s="24" t="str">
        <f t="shared" si="25"/>
        <v/>
      </c>
      <c r="T97" s="24" t="str">
        <f t="shared" si="26"/>
        <v/>
      </c>
    </row>
    <row r="98" spans="1:20" s="5" customFormat="1" ht="18.75" customHeight="1" x14ac:dyDescent="0.3">
      <c r="B98" s="21"/>
      <c r="C98" s="21" t="str">
        <f>IF(B98="","",VLOOKUP(B98,LISTAS!$F$5:$I$204,2,0))</f>
        <v/>
      </c>
      <c r="D98" s="21" t="str">
        <f>IF(B98="","",VLOOKUP(B98,LISTAS!$F$5:$I$207,4,0))</f>
        <v/>
      </c>
      <c r="E98" s="36"/>
      <c r="G98" s="32" t="str">
        <f t="shared" si="21"/>
        <v/>
      </c>
      <c r="H98" s="33" t="str">
        <f t="shared" si="27"/>
        <v/>
      </c>
      <c r="I98" s="33" t="str">
        <f t="shared" si="27"/>
        <v/>
      </c>
      <c r="J98" s="32" t="str">
        <f t="shared" si="23"/>
        <v/>
      </c>
      <c r="K98" s="32" t="str">
        <f t="shared" si="24"/>
        <v/>
      </c>
      <c r="L98" s="32" t="str">
        <f>IF(K98="","",LARGE(G81:G100,M98))</f>
        <v/>
      </c>
      <c r="M98" s="44">
        <v>18</v>
      </c>
      <c r="N98" s="26"/>
      <c r="O98" s="45" t="str">
        <f>IF(R98&lt;&gt;"",_xlfn.RANK.EQ(R98,R81:R100,0),"")</f>
        <v/>
      </c>
      <c r="P98" s="23" t="str">
        <f>IF(K98="","",VLOOKUP(L98,G81:J100,2,0))</f>
        <v/>
      </c>
      <c r="Q98" s="23" t="str">
        <f>IF(K98="","",VLOOKUP(P98,LISTAS!$F$5:$G$204,2,0))</f>
        <v/>
      </c>
      <c r="R98" s="37" t="str">
        <f>IF(K98="","",VLOOKUP(L98,G81:J100,4,0))</f>
        <v/>
      </c>
      <c r="S98" s="24" t="str">
        <f t="shared" si="25"/>
        <v/>
      </c>
      <c r="T98" s="24" t="str">
        <f t="shared" si="26"/>
        <v/>
      </c>
    </row>
    <row r="99" spans="1:20" s="5" customFormat="1" ht="18.75" customHeight="1" x14ac:dyDescent="0.3">
      <c r="B99" s="21"/>
      <c r="C99" s="21" t="str">
        <f>IF(B99="","",VLOOKUP(B99,LISTAS!$F$5:$I$204,2,0))</f>
        <v/>
      </c>
      <c r="D99" s="21" t="str">
        <f>IF(B99="","",VLOOKUP(B99,LISTAS!$F$5:$I$207,4,0))</f>
        <v/>
      </c>
      <c r="E99" s="36"/>
      <c r="G99" s="32"/>
      <c r="H99" s="33"/>
      <c r="I99" s="33"/>
      <c r="J99" s="32"/>
      <c r="K99" s="32"/>
      <c r="L99" s="32" t="str">
        <f>IF(K99="","",LARGE(G81:G100,M99))</f>
        <v/>
      </c>
      <c r="M99" s="44">
        <v>19</v>
      </c>
      <c r="N99" s="26"/>
      <c r="O99" s="45" t="str">
        <f>IF(R99&lt;&gt;"",_xlfn.RANK.EQ(R99,R81:R100,0),"")</f>
        <v/>
      </c>
      <c r="P99" s="23" t="str">
        <f>IF(K99="","",VLOOKUP(L99,G81:J100,2,0))</f>
        <v/>
      </c>
      <c r="Q99" s="23" t="str">
        <f>IF(K99="","",VLOOKUP(P99,LISTAS!$F$5:$G$204,2,0))</f>
        <v/>
      </c>
      <c r="R99" s="37" t="str">
        <f>IF(K99="","",VLOOKUP(L99,G81:J100,4,0))</f>
        <v/>
      </c>
      <c r="S99" s="24" t="str">
        <f t="shared" si="25"/>
        <v/>
      </c>
      <c r="T99" s="24" t="str">
        <f t="shared" si="26"/>
        <v/>
      </c>
    </row>
    <row r="100" spans="1:20" s="5" customFormat="1" ht="18.75" customHeight="1" x14ac:dyDescent="0.3">
      <c r="B100" s="21"/>
      <c r="C100" s="21" t="str">
        <f>IF(B100="","",VLOOKUP(B100,LISTAS!$F$5:$I$204,2,0))</f>
        <v/>
      </c>
      <c r="D100" s="21" t="str">
        <f>IF(B100="","",VLOOKUP(B100,LISTAS!$F$5:$I$207,4,0))</f>
        <v/>
      </c>
      <c r="E100" s="36"/>
      <c r="G100" s="32" t="str">
        <f t="shared" si="21"/>
        <v/>
      </c>
      <c r="H100" s="33" t="str">
        <f t="shared" si="27"/>
        <v/>
      </c>
      <c r="I100" s="33" t="str">
        <f t="shared" si="27"/>
        <v/>
      </c>
      <c r="J100" s="32" t="str">
        <f t="shared" si="23"/>
        <v/>
      </c>
      <c r="K100" s="32" t="str">
        <f t="shared" si="24"/>
        <v/>
      </c>
      <c r="L100" s="32" t="str">
        <f>IF(K100="","",LARGE(G81:G100,M100))</f>
        <v/>
      </c>
      <c r="M100" s="44">
        <v>20</v>
      </c>
      <c r="N100" s="26"/>
      <c r="O100" s="45" t="str">
        <f>IF(R100&lt;&gt;"",_xlfn.RANK.EQ(R100,R81:R100,0),"")</f>
        <v/>
      </c>
      <c r="P100" s="23" t="str">
        <f>IF(K100="","",VLOOKUP(L100,G81:J100,2,0))</f>
        <v/>
      </c>
      <c r="Q100" s="23" t="str">
        <f>IF(K100="","",VLOOKUP(P100,LISTAS!$F$5:$G$204,2,0))</f>
        <v/>
      </c>
      <c r="R100" s="37" t="str">
        <f>IF(K100="","",VLOOKUP(L100,G81:J100,4,0))</f>
        <v/>
      </c>
      <c r="S100" s="24" t="str">
        <f t="shared" si="25"/>
        <v/>
      </c>
      <c r="T100" s="24" t="str">
        <f t="shared" si="26"/>
        <v/>
      </c>
    </row>
    <row r="101" spans="1:20" ht="20.25" customHeight="1" x14ac:dyDescent="0.25"/>
    <row r="102" spans="1:20" ht="20.25" customHeight="1" x14ac:dyDescent="0.25">
      <c r="A102" s="2"/>
      <c r="B102" s="54" t="s">
        <v>120</v>
      </c>
      <c r="C102" s="55"/>
      <c r="E102" s="34"/>
      <c r="F102" s="35"/>
      <c r="G102" s="11"/>
      <c r="H102" s="12"/>
      <c r="I102" s="12"/>
      <c r="J102" s="12"/>
      <c r="K102" s="13"/>
      <c r="L102" s="12"/>
      <c r="M102" s="14"/>
      <c r="N102" s="43"/>
      <c r="O102" s="56" t="s">
        <v>13</v>
      </c>
      <c r="P102" s="57"/>
      <c r="Q102" s="57"/>
      <c r="R102" s="57"/>
      <c r="S102" s="57"/>
      <c r="T102" s="58"/>
    </row>
    <row r="103" spans="1:20" ht="20.25" hidden="1" customHeight="1" x14ac:dyDescent="0.25">
      <c r="A103" s="2"/>
      <c r="B103" s="51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3"/>
    </row>
    <row r="104" spans="1:20" s="15" customFormat="1" ht="28.5" customHeight="1" x14ac:dyDescent="0.25">
      <c r="B104" s="16" t="s">
        <v>14</v>
      </c>
      <c r="C104" s="16" t="s">
        <v>1</v>
      </c>
      <c r="D104" s="16" t="s">
        <v>15</v>
      </c>
      <c r="E104" s="16" t="s">
        <v>2</v>
      </c>
      <c r="F104" s="17"/>
      <c r="G104" s="18"/>
      <c r="H104" s="19"/>
      <c r="I104" s="19"/>
      <c r="J104" s="19"/>
      <c r="K104" s="20"/>
      <c r="L104" s="19"/>
      <c r="M104" s="18"/>
      <c r="N104" s="18"/>
      <c r="O104" s="27" t="s">
        <v>4</v>
      </c>
      <c r="P104" s="27" t="s">
        <v>14</v>
      </c>
      <c r="Q104" s="27" t="s">
        <v>1</v>
      </c>
      <c r="R104" s="27" t="s">
        <v>16</v>
      </c>
      <c r="S104" s="42" t="s">
        <v>17</v>
      </c>
      <c r="T104" s="42" t="s">
        <v>18</v>
      </c>
    </row>
    <row r="105" spans="1:20" s="5" customFormat="1" ht="18.75" customHeight="1" x14ac:dyDescent="0.25">
      <c r="B105" s="21" t="s">
        <v>74</v>
      </c>
      <c r="C105" s="21" t="str">
        <f>IF(B105="","",VLOOKUP(B105,LISTAS!$F$5:$I$204,2,0))</f>
        <v>EDUARDO GOMES</v>
      </c>
      <c r="D105" s="21" t="str">
        <f>IF(B105="","",VLOOKUP(B105,LISTAS!$F$5:$I$207,4,0))</f>
        <v>D.URBANAS</v>
      </c>
      <c r="E105" s="36">
        <v>49.6</v>
      </c>
      <c r="G105" s="32">
        <f t="shared" ref="G105:G124" si="28">IF(E105="","",E105+(ROW(E105)/10000))</f>
        <v>49.610500000000002</v>
      </c>
      <c r="H105" s="33" t="str">
        <f t="shared" ref="H105:I111" si="29">IF($K105="","",IF(B105="","",B105))</f>
        <v>O ANO DE 1920 HALLOWEEN</v>
      </c>
      <c r="I105" s="33" t="str">
        <f t="shared" si="29"/>
        <v>EDUARDO GOMES</v>
      </c>
      <c r="J105" s="32">
        <f t="shared" ref="J105:J124" si="30">IF($K105="","",E105)</f>
        <v>49.6</v>
      </c>
      <c r="K105" s="32">
        <f t="shared" ref="K105:K124" si="31">G105</f>
        <v>49.610500000000002</v>
      </c>
      <c r="L105" s="32">
        <f>IF(K105="","",LARGE(G105:G124,M105))</f>
        <v>49.610500000000002</v>
      </c>
      <c r="M105" s="44">
        <v>1</v>
      </c>
      <c r="N105" s="22"/>
      <c r="O105" s="45">
        <f>IF(R105&lt;&gt;"",_xlfn.RANK.EQ(R105,R105:R124,0),"")</f>
        <v>1</v>
      </c>
      <c r="P105" s="23" t="str">
        <f>IF(K105="","",VLOOKUP(L105,G105:J124,2,0))</f>
        <v>O ANO DE 1920 HALLOWEEN</v>
      </c>
      <c r="Q105" s="23" t="str">
        <f>IF(K105="","",VLOOKUP(P105,LISTAS!$F$5:$G$204,2,0))</f>
        <v>EDUARDO GOMES</v>
      </c>
      <c r="R105" s="37">
        <f>IF(K105="","",VLOOKUP(L105,G105:J124,4,0))</f>
        <v>49.6</v>
      </c>
      <c r="S105" s="24">
        <f>IF($O105="","",IF($O105=1,400,IF($O105=2,340,IF($O105=3,300,IF($O105=4,280,IF($O105=5,270,IF($O105=6,260,IF($O105=7,250,IF($O105=8,240,IF($O105=9,200,IF($O105=10,200,IF($O105=11,200,IF($O105=12,200,IF($O105=13,200,IF($O105=14,200,IF($O105=15,200,IF($O105=16,200,IF($O105&gt;16,"",""))))))))))))))))))</f>
        <v>400</v>
      </c>
      <c r="T105" s="24">
        <f>IF(O105="","",IF($F$7="NÃO","",IF(O105=1,400,IF(O105=2,340,IF(O105=3,300,IF(O105=4,280,IF(O105=5,270,IF(O105=6,260,IF(O105=7,250,IF(O105=8,240,IF(O105=9,200,IF(O105=10,200,IF(O105=11,200,IF(O105=12,200,IF(O105=13,200,IF(O105=14,200,IF(O105=15,200,IF(O105=16,200,IF(O105&gt;16,"","")))))))))))))))))))</f>
        <v>400</v>
      </c>
    </row>
    <row r="106" spans="1:20" s="5" customFormat="1" ht="18.75" customHeight="1" x14ac:dyDescent="0.25">
      <c r="B106" s="21" t="s">
        <v>78</v>
      </c>
      <c r="C106" s="21" t="str">
        <f>IF(B106="","",VLOOKUP(B106,LISTAS!$F$5:$I$204,2,0))</f>
        <v>ARBOS SCS</v>
      </c>
      <c r="D106" s="21" t="str">
        <f>IF(B106="","",VLOOKUP(B106,LISTAS!$F$5:$I$207,4,0))</f>
        <v>D.URBANAS</v>
      </c>
      <c r="E106" s="36">
        <v>49.4</v>
      </c>
      <c r="G106" s="32">
        <f t="shared" si="28"/>
        <v>49.410599999999995</v>
      </c>
      <c r="H106" s="33" t="str">
        <f t="shared" si="29"/>
        <v>FUEGO</v>
      </c>
      <c r="I106" s="33" t="str">
        <f t="shared" si="29"/>
        <v>ARBOS SCS</v>
      </c>
      <c r="J106" s="32">
        <f t="shared" si="30"/>
        <v>49.4</v>
      </c>
      <c r="K106" s="32">
        <f t="shared" si="31"/>
        <v>49.410599999999995</v>
      </c>
      <c r="L106" s="32">
        <f>IF(K106="","",LARGE(G105:G124,M106))</f>
        <v>49.5107</v>
      </c>
      <c r="M106" s="44">
        <v>2</v>
      </c>
      <c r="N106" s="25"/>
      <c r="O106" s="45">
        <f>IF(R106&lt;&gt;"",_xlfn.RANK.EQ(R106,R105:R124,0),"")</f>
        <v>2</v>
      </c>
      <c r="P106" s="23" t="str">
        <f>IF(K106="","",VLOOKUP(L106,G105:J124,2,0))</f>
        <v>SEVEN</v>
      </c>
      <c r="Q106" s="23" t="str">
        <f>IF(K106="","",VLOOKUP(P106,LISTAS!$F$5:$G$204,2,0))</f>
        <v>ARBOS S.A</v>
      </c>
      <c r="R106" s="37">
        <f>IF(K106="","",VLOOKUP(L106,G105:J124,4,0))</f>
        <v>49.5</v>
      </c>
      <c r="S106" s="24">
        <f t="shared" ref="S106:S124" si="32">IF($O106="","",IF($O106=1,400,IF($O106=2,340,IF($O106=3,300,IF($O106=4,280,IF($O106=5,270,IF($O106=6,260,IF($O106=7,250,IF($O106=8,240,IF($O106=9,200,IF($O106=10,200,IF($O106=11,200,IF($O106=12,200,IF($O106=13,200,IF($O106=14,200,IF($O106=15,200,IF($O106=16,200,IF($O106&gt;16,"",""))))))))))))))))))</f>
        <v>340</v>
      </c>
      <c r="T106" s="24">
        <f t="shared" ref="T106:T124" si="33">IF(O106="","",IF($F$7="NÃO","",IF(O106=1,400,IF(O106=2,340,IF(O106=3,300,IF(O106=4,280,IF(O106=5,270,IF(O106=6,260,IF(O106=7,250,IF(O106=8,240,IF(O106=9,200,IF(O106=10,200,IF(O106=11,200,IF(O106=12,200,IF(O106=13,200,IF(O106=14,200,IF(O106=15,200,IF(O106=16,200,IF(O106&gt;16,"","")))))))))))))))))))</f>
        <v>340</v>
      </c>
    </row>
    <row r="107" spans="1:20" s="5" customFormat="1" ht="18.75" customHeight="1" x14ac:dyDescent="0.3">
      <c r="B107" s="21" t="s">
        <v>80</v>
      </c>
      <c r="C107" s="21" t="str">
        <f>IF(B107="","",VLOOKUP(B107,LISTAS!$F$5:$I$204,2,0))</f>
        <v>ARBOS S.A</v>
      </c>
      <c r="D107" s="21" t="str">
        <f>IF(B107="","",VLOOKUP(B107,LISTAS!$F$5:$I$207,4,0))</f>
        <v>D.URBANAS</v>
      </c>
      <c r="E107" s="36">
        <v>49.5</v>
      </c>
      <c r="G107" s="32">
        <f t="shared" si="28"/>
        <v>49.5107</v>
      </c>
      <c r="H107" s="33" t="str">
        <f t="shared" si="29"/>
        <v>SEVEN</v>
      </c>
      <c r="I107" s="33" t="str">
        <f t="shared" si="29"/>
        <v>ARBOS S.A</v>
      </c>
      <c r="J107" s="32">
        <f t="shared" si="30"/>
        <v>49.5</v>
      </c>
      <c r="K107" s="32">
        <f t="shared" si="31"/>
        <v>49.5107</v>
      </c>
      <c r="L107" s="32">
        <f>IF(K107="","",LARGE(G105:G124,M107))</f>
        <v>49.410599999999995</v>
      </c>
      <c r="M107" s="44">
        <v>3</v>
      </c>
      <c r="N107" s="26"/>
      <c r="O107" s="45">
        <f>IF(R107&lt;&gt;"",_xlfn.RANK.EQ(R107,R105:R124,0),"")</f>
        <v>3</v>
      </c>
      <c r="P107" s="23" t="str">
        <f>IF(K107="","",VLOOKUP(L107,G105:J124,2,0))</f>
        <v>FUEGO</v>
      </c>
      <c r="Q107" s="23" t="str">
        <f>IF(K107="","",VLOOKUP(P107,LISTAS!$F$5:$G$204,2,0))</f>
        <v>ARBOS SCS</v>
      </c>
      <c r="R107" s="37">
        <f>IF(K107="","",VLOOKUP(L107,G105:J124,4,0))</f>
        <v>49.4</v>
      </c>
      <c r="S107" s="24">
        <f t="shared" si="32"/>
        <v>300</v>
      </c>
      <c r="T107" s="24">
        <f t="shared" si="33"/>
        <v>300</v>
      </c>
    </row>
    <row r="108" spans="1:20" s="5" customFormat="1" ht="18.75" customHeight="1" x14ac:dyDescent="0.3">
      <c r="B108" s="21"/>
      <c r="C108" s="21" t="str">
        <f>IF(B108="","",VLOOKUP(B108,LISTAS!$F$5:$I$204,2,0))</f>
        <v/>
      </c>
      <c r="D108" s="21" t="str">
        <f>IF(B108="","",VLOOKUP(B108,LISTAS!$F$5:$I$207,4,0))</f>
        <v/>
      </c>
      <c r="E108" s="36"/>
      <c r="G108" s="32" t="str">
        <f t="shared" si="28"/>
        <v/>
      </c>
      <c r="H108" s="33" t="str">
        <f t="shared" si="29"/>
        <v/>
      </c>
      <c r="I108" s="33" t="str">
        <f t="shared" si="29"/>
        <v/>
      </c>
      <c r="J108" s="32" t="str">
        <f t="shared" si="30"/>
        <v/>
      </c>
      <c r="K108" s="32" t="str">
        <f t="shared" si="31"/>
        <v/>
      </c>
      <c r="L108" s="32" t="str">
        <f>IF(K108="","",LARGE(G105:G124,M108))</f>
        <v/>
      </c>
      <c r="M108" s="44">
        <v>4</v>
      </c>
      <c r="N108" s="26"/>
      <c r="O108" s="45" t="str">
        <f>IF(R108&lt;&gt;"",_xlfn.RANK.EQ(R108,R105:R124,0),"")</f>
        <v/>
      </c>
      <c r="P108" s="23" t="str">
        <f>IF(K108="","",VLOOKUP(L108,G105:J124,2,0))</f>
        <v/>
      </c>
      <c r="Q108" s="23" t="str">
        <f>IF(K108="","",VLOOKUP(P108,LISTAS!$F$5:$G$204,2,0))</f>
        <v/>
      </c>
      <c r="R108" s="37" t="str">
        <f>IF(K108="","",VLOOKUP(L108,G105:J124,4,0))</f>
        <v/>
      </c>
      <c r="S108" s="24" t="str">
        <f t="shared" si="32"/>
        <v/>
      </c>
      <c r="T108" s="24" t="str">
        <f t="shared" si="33"/>
        <v/>
      </c>
    </row>
    <row r="109" spans="1:20" s="5" customFormat="1" ht="18.75" customHeight="1" x14ac:dyDescent="0.3">
      <c r="B109" s="21"/>
      <c r="C109" s="21" t="str">
        <f>IF(B109="","",VLOOKUP(B109,LISTAS!$F$5:$I$204,2,0))</f>
        <v/>
      </c>
      <c r="D109" s="21" t="str">
        <f>IF(B109="","",VLOOKUP(B109,LISTAS!$F$5:$I$207,4,0))</f>
        <v/>
      </c>
      <c r="E109" s="36"/>
      <c r="G109" s="32" t="str">
        <f t="shared" si="28"/>
        <v/>
      </c>
      <c r="H109" s="33" t="str">
        <f t="shared" si="29"/>
        <v/>
      </c>
      <c r="I109" s="33" t="str">
        <f t="shared" si="29"/>
        <v/>
      </c>
      <c r="J109" s="32" t="str">
        <f t="shared" si="30"/>
        <v/>
      </c>
      <c r="K109" s="32" t="str">
        <f t="shared" si="31"/>
        <v/>
      </c>
      <c r="L109" s="32" t="str">
        <f>IF(K109="","",LARGE(G105:G124,M109))</f>
        <v/>
      </c>
      <c r="M109" s="44">
        <v>5</v>
      </c>
      <c r="N109" s="26"/>
      <c r="O109" s="45" t="str">
        <f>IF(R109&lt;&gt;"",_xlfn.RANK.EQ(R109,R105:R124,0),"")</f>
        <v/>
      </c>
      <c r="P109" s="23" t="str">
        <f>IF(K109="","",VLOOKUP(L109,G105:J124,2,0))</f>
        <v/>
      </c>
      <c r="Q109" s="23" t="str">
        <f>IF(K109="","",VLOOKUP(P109,LISTAS!$F$5:$G$204,2,0))</f>
        <v/>
      </c>
      <c r="R109" s="37" t="str">
        <f>IF(K109="","",VLOOKUP(L109,G105:J124,4,0))</f>
        <v/>
      </c>
      <c r="S109" s="24" t="str">
        <f t="shared" si="32"/>
        <v/>
      </c>
      <c r="T109" s="24" t="str">
        <f t="shared" si="33"/>
        <v/>
      </c>
    </row>
    <row r="110" spans="1:20" s="5" customFormat="1" ht="18.75" customHeight="1" x14ac:dyDescent="0.3">
      <c r="B110" s="21"/>
      <c r="C110" s="21" t="str">
        <f>IF(B110="","",VLOOKUP(B110,LISTAS!$F$5:$I$204,2,0))</f>
        <v/>
      </c>
      <c r="D110" s="21" t="str">
        <f>IF(B110="","",VLOOKUP(B110,LISTAS!$F$5:$I$207,4,0))</f>
        <v/>
      </c>
      <c r="E110" s="36"/>
      <c r="G110" s="32" t="str">
        <f t="shared" si="28"/>
        <v/>
      </c>
      <c r="H110" s="33" t="str">
        <f t="shared" si="29"/>
        <v/>
      </c>
      <c r="I110" s="33" t="str">
        <f t="shared" si="29"/>
        <v/>
      </c>
      <c r="J110" s="32" t="str">
        <f t="shared" si="30"/>
        <v/>
      </c>
      <c r="K110" s="32" t="str">
        <f t="shared" si="31"/>
        <v/>
      </c>
      <c r="L110" s="32" t="str">
        <f>IF(K110="","",LARGE(G105:G124,M110))</f>
        <v/>
      </c>
      <c r="M110" s="44">
        <v>6</v>
      </c>
      <c r="N110" s="26"/>
      <c r="O110" s="45" t="str">
        <f>IF(R110&lt;&gt;"",_xlfn.RANK.EQ(R110,R105:R124,0),"")</f>
        <v/>
      </c>
      <c r="P110" s="23" t="str">
        <f>IF(K110="","",VLOOKUP(L110,G105:J124,2,0))</f>
        <v/>
      </c>
      <c r="Q110" s="23" t="str">
        <f>IF(K110="","",VLOOKUP(P110,LISTAS!$F$5:$G$204,2,0))</f>
        <v/>
      </c>
      <c r="R110" s="37" t="str">
        <f>IF(K110="","",VLOOKUP(L110,G105:J124,4,0))</f>
        <v/>
      </c>
      <c r="S110" s="24" t="str">
        <f t="shared" si="32"/>
        <v/>
      </c>
      <c r="T110" s="24" t="str">
        <f t="shared" si="33"/>
        <v/>
      </c>
    </row>
    <row r="111" spans="1:20" s="5" customFormat="1" ht="18.75" customHeight="1" x14ac:dyDescent="0.3">
      <c r="B111" s="21"/>
      <c r="C111" s="21" t="str">
        <f>IF(B111="","",VLOOKUP(B111,LISTAS!$F$5:$I$204,2,0))</f>
        <v/>
      </c>
      <c r="D111" s="21" t="str">
        <f>IF(B111="","",VLOOKUP(B111,LISTAS!$F$5:$I$207,4,0))</f>
        <v/>
      </c>
      <c r="E111" s="36"/>
      <c r="G111" s="32" t="str">
        <f t="shared" si="28"/>
        <v/>
      </c>
      <c r="H111" s="33" t="str">
        <f t="shared" si="29"/>
        <v/>
      </c>
      <c r="I111" s="33" t="str">
        <f t="shared" si="29"/>
        <v/>
      </c>
      <c r="J111" s="32" t="str">
        <f t="shared" si="30"/>
        <v/>
      </c>
      <c r="K111" s="32" t="str">
        <f t="shared" si="31"/>
        <v/>
      </c>
      <c r="L111" s="32" t="str">
        <f>IF(K111="","",LARGE(G105:G124,M111))</f>
        <v/>
      </c>
      <c r="M111" s="44">
        <v>7</v>
      </c>
      <c r="N111" s="26"/>
      <c r="O111" s="45" t="str">
        <f>IF(R111&lt;&gt;"",_xlfn.RANK.EQ(R111,R105:R124,0),"")</f>
        <v/>
      </c>
      <c r="P111" s="23" t="str">
        <f>IF(K111="","",VLOOKUP(L111,G105:J124,2,0))</f>
        <v/>
      </c>
      <c r="Q111" s="23" t="str">
        <f>IF(K111="","",VLOOKUP(P111,LISTAS!$F$5:$G$204,2,0))</f>
        <v/>
      </c>
      <c r="R111" s="37" t="str">
        <f>IF(K111="","",VLOOKUP(L111,G105:J124,4,0))</f>
        <v/>
      </c>
      <c r="S111" s="24" t="str">
        <f t="shared" si="32"/>
        <v/>
      </c>
      <c r="T111" s="24" t="str">
        <f t="shared" si="33"/>
        <v/>
      </c>
    </row>
    <row r="112" spans="1:20" s="5" customFormat="1" ht="18.75" customHeight="1" x14ac:dyDescent="0.3">
      <c r="B112" s="21"/>
      <c r="C112" s="21" t="str">
        <f>IF(B112="","",VLOOKUP(B112,LISTAS!$F$5:$I$204,2,0))</f>
        <v/>
      </c>
      <c r="D112" s="21" t="str">
        <f>IF(B112="","",VLOOKUP(B112,LISTAS!$F$5:$I$207,4,0))</f>
        <v/>
      </c>
      <c r="E112" s="36"/>
      <c r="G112" s="32"/>
      <c r="H112" s="33"/>
      <c r="I112" s="33"/>
      <c r="J112" s="32"/>
      <c r="K112" s="32"/>
      <c r="L112" s="32" t="str">
        <f>IF(K112="","",LARGE(G105:G124,M112))</f>
        <v/>
      </c>
      <c r="M112" s="44">
        <v>8</v>
      </c>
      <c r="N112" s="26"/>
      <c r="O112" s="45" t="str">
        <f>IF(R112&lt;&gt;"",_xlfn.RANK.EQ(R112,R105:R124,0),"")</f>
        <v/>
      </c>
      <c r="P112" s="23" t="str">
        <f>IF(K112="","",VLOOKUP(L112,G105:J124,2,0))</f>
        <v/>
      </c>
      <c r="Q112" s="23" t="str">
        <f>IF(K112="","",VLOOKUP(P112,LISTAS!$F$5:$G$204,2,0))</f>
        <v/>
      </c>
      <c r="R112" s="37" t="str">
        <f>IF(K112="","",VLOOKUP(L112,G105:J124,4,0))</f>
        <v/>
      </c>
      <c r="S112" s="24" t="str">
        <f t="shared" si="32"/>
        <v/>
      </c>
      <c r="T112" s="24" t="str">
        <f t="shared" si="33"/>
        <v/>
      </c>
    </row>
    <row r="113" spans="2:20" s="5" customFormat="1" ht="18.75" customHeight="1" x14ac:dyDescent="0.3">
      <c r="B113" s="21"/>
      <c r="C113" s="21" t="str">
        <f>IF(B113="","",VLOOKUP(B113,LISTAS!$F$5:$I$204,2,0))</f>
        <v/>
      </c>
      <c r="D113" s="21" t="str">
        <f>IF(B113="","",VLOOKUP(B113,LISTAS!$F$5:$I$207,4,0))</f>
        <v/>
      </c>
      <c r="E113" s="36"/>
      <c r="G113" s="32"/>
      <c r="H113" s="33"/>
      <c r="I113" s="33"/>
      <c r="J113" s="32"/>
      <c r="K113" s="32"/>
      <c r="L113" s="32" t="str">
        <f>IF(K113="","",LARGE(G105:G124,M113))</f>
        <v/>
      </c>
      <c r="M113" s="44">
        <v>9</v>
      </c>
      <c r="N113" s="26"/>
      <c r="O113" s="45" t="str">
        <f>IF(R113&lt;&gt;"",_xlfn.RANK.EQ(R113,R105:R124,0),"")</f>
        <v/>
      </c>
      <c r="P113" s="23" t="str">
        <f>IF(K113="","",VLOOKUP(L113,G105:J124,2,0))</f>
        <v/>
      </c>
      <c r="Q113" s="23" t="str">
        <f>IF(K113="","",VLOOKUP(P113,LISTAS!$F$5:$G$204,2,0))</f>
        <v/>
      </c>
      <c r="R113" s="37" t="str">
        <f>IF(K113="","",VLOOKUP(L113,G105:J124,4,0))</f>
        <v/>
      </c>
      <c r="S113" s="24" t="str">
        <f t="shared" si="32"/>
        <v/>
      </c>
      <c r="T113" s="24" t="str">
        <f t="shared" si="33"/>
        <v/>
      </c>
    </row>
    <row r="114" spans="2:20" s="5" customFormat="1" ht="18.75" customHeight="1" x14ac:dyDescent="0.3">
      <c r="B114" s="21"/>
      <c r="C114" s="21" t="str">
        <f>IF(B114="","",VLOOKUP(B114,LISTAS!$F$5:$I$204,2,0))</f>
        <v/>
      </c>
      <c r="D114" s="21" t="str">
        <f>IF(B114="","",VLOOKUP(B114,LISTAS!$F$5:$I$207,4,0))</f>
        <v/>
      </c>
      <c r="E114" s="36"/>
      <c r="G114" s="32"/>
      <c r="H114" s="33"/>
      <c r="I114" s="33"/>
      <c r="J114" s="32"/>
      <c r="K114" s="32"/>
      <c r="L114" s="32" t="str">
        <f>IF(K114="","",LARGE(G105:G124,M114))</f>
        <v/>
      </c>
      <c r="M114" s="44">
        <v>10</v>
      </c>
      <c r="N114" s="26"/>
      <c r="O114" s="45" t="str">
        <f>IF(R114&lt;&gt;"",_xlfn.RANK.EQ(R114,R105:R124,0),"")</f>
        <v/>
      </c>
      <c r="P114" s="23" t="str">
        <f>IF(K114="","",VLOOKUP(L114,G105:J124,2,0))</f>
        <v/>
      </c>
      <c r="Q114" s="23" t="str">
        <f>IF(K114="","",VLOOKUP(P114,LISTAS!$F$5:$G$204,2,0))</f>
        <v/>
      </c>
      <c r="R114" s="37" t="str">
        <f>IF(K114="","",VLOOKUP(L114,G105:J124,4,0))</f>
        <v/>
      </c>
      <c r="S114" s="24" t="str">
        <f t="shared" si="32"/>
        <v/>
      </c>
      <c r="T114" s="24" t="str">
        <f t="shared" si="33"/>
        <v/>
      </c>
    </row>
    <row r="115" spans="2:20" s="5" customFormat="1" ht="18.75" customHeight="1" x14ac:dyDescent="0.3">
      <c r="B115" s="21"/>
      <c r="C115" s="21" t="str">
        <f>IF(B115="","",VLOOKUP(B115,LISTAS!$F$5:$I$204,2,0))</f>
        <v/>
      </c>
      <c r="D115" s="21" t="str">
        <f>IF(B115="","",VLOOKUP(B115,LISTAS!$F$5:$I$207,4,0))</f>
        <v/>
      </c>
      <c r="E115" s="36"/>
      <c r="G115" s="32"/>
      <c r="H115" s="33"/>
      <c r="I115" s="33"/>
      <c r="J115" s="32"/>
      <c r="K115" s="32"/>
      <c r="L115" s="32" t="str">
        <f>IF(K115="","",LARGE(G105:G124,M115))</f>
        <v/>
      </c>
      <c r="M115" s="44">
        <v>11</v>
      </c>
      <c r="N115" s="26"/>
      <c r="O115" s="45" t="str">
        <f>IF(R115&lt;&gt;"",_xlfn.RANK.EQ(R115,R105:R124,0),"")</f>
        <v/>
      </c>
      <c r="P115" s="23" t="str">
        <f>IF(K115="","",VLOOKUP(L115,G105:J124,2,0))</f>
        <v/>
      </c>
      <c r="Q115" s="23" t="str">
        <f>IF(K115="","",VLOOKUP(P115,LISTAS!$F$5:$G$204,2,0))</f>
        <v/>
      </c>
      <c r="R115" s="37" t="str">
        <f>IF(K115="","",VLOOKUP(L115,G105:J124,4,0))</f>
        <v/>
      </c>
      <c r="S115" s="24" t="str">
        <f t="shared" si="32"/>
        <v/>
      </c>
      <c r="T115" s="24" t="str">
        <f t="shared" si="33"/>
        <v/>
      </c>
    </row>
    <row r="116" spans="2:20" s="5" customFormat="1" ht="18.75" customHeight="1" x14ac:dyDescent="0.3">
      <c r="B116" s="21"/>
      <c r="C116" s="21" t="str">
        <f>IF(B116="","",VLOOKUP(B116,LISTAS!$F$5:$I$204,2,0))</f>
        <v/>
      </c>
      <c r="D116" s="21" t="str">
        <f>IF(B116="","",VLOOKUP(B116,LISTAS!$F$5:$I$207,4,0))</f>
        <v/>
      </c>
      <c r="E116" s="36"/>
      <c r="G116" s="32"/>
      <c r="H116" s="33"/>
      <c r="I116" s="33"/>
      <c r="J116" s="32"/>
      <c r="K116" s="32"/>
      <c r="L116" s="32" t="str">
        <f>IF(K116="","",LARGE(G105:G124,M116))</f>
        <v/>
      </c>
      <c r="M116" s="44">
        <v>12</v>
      </c>
      <c r="N116" s="26"/>
      <c r="O116" s="45" t="str">
        <f>IF(R116&lt;&gt;"",_xlfn.RANK.EQ(R116,R105:R124,0),"")</f>
        <v/>
      </c>
      <c r="P116" s="23" t="str">
        <f>IF(K116="","",VLOOKUP(L116,G105:J124,2,0))</f>
        <v/>
      </c>
      <c r="Q116" s="23" t="str">
        <f>IF(K116="","",VLOOKUP(P116,LISTAS!$F$5:$G$204,2,0))</f>
        <v/>
      </c>
      <c r="R116" s="37" t="str">
        <f>IF(K116="","",VLOOKUP(L116,G105:J124,4,0))</f>
        <v/>
      </c>
      <c r="S116" s="24" t="str">
        <f t="shared" si="32"/>
        <v/>
      </c>
      <c r="T116" s="24" t="str">
        <f t="shared" si="33"/>
        <v/>
      </c>
    </row>
    <row r="117" spans="2:20" s="5" customFormat="1" ht="18.75" customHeight="1" x14ac:dyDescent="0.3">
      <c r="B117" s="21"/>
      <c r="C117" s="21" t="str">
        <f>IF(B117="","",VLOOKUP(B117,LISTAS!$F$5:$I$204,2,0))</f>
        <v/>
      </c>
      <c r="D117" s="21" t="str">
        <f>IF(B117="","",VLOOKUP(B117,LISTAS!$F$5:$I$207,4,0))</f>
        <v/>
      </c>
      <c r="E117" s="36"/>
      <c r="G117" s="32"/>
      <c r="H117" s="33"/>
      <c r="I117" s="33"/>
      <c r="J117" s="32"/>
      <c r="K117" s="32"/>
      <c r="L117" s="32" t="str">
        <f>IF(K117="","",LARGE(G105:G124,M117))</f>
        <v/>
      </c>
      <c r="M117" s="44">
        <v>13</v>
      </c>
      <c r="N117" s="26"/>
      <c r="O117" s="45" t="str">
        <f>IF(R117&lt;&gt;"",_xlfn.RANK.EQ(R117,R105:R124,0),"")</f>
        <v/>
      </c>
      <c r="P117" s="23" t="str">
        <f>IF(K117="","",VLOOKUP(L117,G105:J124,2,0))</f>
        <v/>
      </c>
      <c r="Q117" s="23" t="str">
        <f>IF(K117="","",VLOOKUP(P117,LISTAS!$F$5:$G$204,2,0))</f>
        <v/>
      </c>
      <c r="R117" s="37" t="str">
        <f>IF(K117="","",VLOOKUP(L117,G105:J124,4,0))</f>
        <v/>
      </c>
      <c r="S117" s="24" t="str">
        <f t="shared" si="32"/>
        <v/>
      </c>
      <c r="T117" s="24" t="str">
        <f t="shared" si="33"/>
        <v/>
      </c>
    </row>
    <row r="118" spans="2:20" s="5" customFormat="1" ht="18.75" customHeight="1" x14ac:dyDescent="0.3">
      <c r="B118" s="21"/>
      <c r="C118" s="21" t="str">
        <f>IF(B118="","",VLOOKUP(B118,LISTAS!$F$5:$I$204,2,0))</f>
        <v/>
      </c>
      <c r="D118" s="21" t="str">
        <f>IF(B118="","",VLOOKUP(B118,LISTAS!$F$5:$I$207,4,0))</f>
        <v/>
      </c>
      <c r="E118" s="36"/>
      <c r="G118" s="32"/>
      <c r="H118" s="33"/>
      <c r="I118" s="33"/>
      <c r="J118" s="32"/>
      <c r="K118" s="32"/>
      <c r="L118" s="32" t="str">
        <f>IF(K118="","",LARGE(G105:G124,M118))</f>
        <v/>
      </c>
      <c r="M118" s="44">
        <v>14</v>
      </c>
      <c r="N118" s="26"/>
      <c r="O118" s="45" t="str">
        <f>IF(R118&lt;&gt;"",_xlfn.RANK.EQ(R118,R105:R124,0),"")</f>
        <v/>
      </c>
      <c r="P118" s="23" t="str">
        <f>IF(K118="","",VLOOKUP(L118,G105:J124,2,0))</f>
        <v/>
      </c>
      <c r="Q118" s="23" t="str">
        <f>IF(K118="","",VLOOKUP(P118,LISTAS!$F$5:$G$204,2,0))</f>
        <v/>
      </c>
      <c r="R118" s="37" t="str">
        <f>IF(K118="","",VLOOKUP(L118,G105:J124,4,0))</f>
        <v/>
      </c>
      <c r="S118" s="24" t="str">
        <f t="shared" si="32"/>
        <v/>
      </c>
      <c r="T118" s="24" t="str">
        <f t="shared" si="33"/>
        <v/>
      </c>
    </row>
    <row r="119" spans="2:20" s="5" customFormat="1" ht="18.75" customHeight="1" x14ac:dyDescent="0.3">
      <c r="B119" s="21"/>
      <c r="C119" s="21" t="str">
        <f>IF(B119="","",VLOOKUP(B119,LISTAS!$F$5:$I$204,2,0))</f>
        <v/>
      </c>
      <c r="D119" s="21" t="str">
        <f>IF(B119="","",VLOOKUP(B119,LISTAS!$F$5:$I$207,4,0))</f>
        <v/>
      </c>
      <c r="E119" s="36"/>
      <c r="G119" s="32"/>
      <c r="H119" s="33"/>
      <c r="I119" s="33"/>
      <c r="J119" s="32"/>
      <c r="K119" s="32"/>
      <c r="L119" s="32" t="str">
        <f>IF(K119="","",LARGE(G105:G124,M119))</f>
        <v/>
      </c>
      <c r="M119" s="44">
        <v>15</v>
      </c>
      <c r="N119" s="26"/>
      <c r="O119" s="45" t="str">
        <f>IF(R119&lt;&gt;"",_xlfn.RANK.EQ(R119,R105:R124,0),"")</f>
        <v/>
      </c>
      <c r="P119" s="23" t="str">
        <f>IF(K119="","",VLOOKUP(L119,G105:J124,2,0))</f>
        <v/>
      </c>
      <c r="Q119" s="23" t="str">
        <f>IF(K119="","",VLOOKUP(P119,LISTAS!$F$5:$G$204,2,0))</f>
        <v/>
      </c>
      <c r="R119" s="37" t="str">
        <f>IF(K119="","",VLOOKUP(L119,G105:J124,4,0))</f>
        <v/>
      </c>
      <c r="S119" s="24" t="str">
        <f t="shared" si="32"/>
        <v/>
      </c>
      <c r="T119" s="24" t="str">
        <f t="shared" si="33"/>
        <v/>
      </c>
    </row>
    <row r="120" spans="2:20" s="5" customFormat="1" ht="18.75" customHeight="1" x14ac:dyDescent="0.3">
      <c r="B120" s="21"/>
      <c r="C120" s="21" t="str">
        <f>IF(B120="","",VLOOKUP(B120,LISTAS!$F$5:$I$204,2,0))</f>
        <v/>
      </c>
      <c r="D120" s="21" t="str">
        <f>IF(B120="","",VLOOKUP(B120,LISTAS!$F$5:$I$207,4,0))</f>
        <v/>
      </c>
      <c r="E120" s="36"/>
      <c r="G120" s="32"/>
      <c r="H120" s="33"/>
      <c r="I120" s="33"/>
      <c r="J120" s="32"/>
      <c r="K120" s="32"/>
      <c r="L120" s="32" t="str">
        <f>IF(K120="","",LARGE(G105:G124,M120))</f>
        <v/>
      </c>
      <c r="M120" s="44">
        <v>16</v>
      </c>
      <c r="N120" s="26"/>
      <c r="O120" s="45" t="str">
        <f>IF(R120&lt;&gt;"",_xlfn.RANK.EQ(R120,R105:R124,0),"")</f>
        <v/>
      </c>
      <c r="P120" s="23" t="str">
        <f>IF(K120="","",VLOOKUP(L120,G105:J124,2,0))</f>
        <v/>
      </c>
      <c r="Q120" s="23" t="str">
        <f>IF(K120="","",VLOOKUP(P120,LISTAS!$F$5:$G$204,2,0))</f>
        <v/>
      </c>
      <c r="R120" s="37" t="str">
        <f>IF(K120="","",VLOOKUP(L120,G105:J124,4,0))</f>
        <v/>
      </c>
      <c r="S120" s="24" t="str">
        <f t="shared" si="32"/>
        <v/>
      </c>
      <c r="T120" s="24" t="str">
        <f t="shared" si="33"/>
        <v/>
      </c>
    </row>
    <row r="121" spans="2:20" s="5" customFormat="1" ht="18.75" customHeight="1" x14ac:dyDescent="0.3">
      <c r="B121" s="21"/>
      <c r="C121" s="21" t="str">
        <f>IF(B121="","",VLOOKUP(B121,LISTAS!$F$5:$I$204,2,0))</f>
        <v/>
      </c>
      <c r="D121" s="21" t="str">
        <f>IF(B121="","",VLOOKUP(B121,LISTAS!$F$5:$I$207,4,0))</f>
        <v/>
      </c>
      <c r="E121" s="36"/>
      <c r="G121" s="32" t="str">
        <f t="shared" si="28"/>
        <v/>
      </c>
      <c r="H121" s="33" t="str">
        <f t="shared" ref="H121:I124" si="34">IF($K121="","",IF(B121="","",B121))</f>
        <v/>
      </c>
      <c r="I121" s="33" t="str">
        <f t="shared" si="34"/>
        <v/>
      </c>
      <c r="J121" s="32" t="str">
        <f t="shared" si="30"/>
        <v/>
      </c>
      <c r="K121" s="32" t="str">
        <f t="shared" si="31"/>
        <v/>
      </c>
      <c r="L121" s="32" t="str">
        <f>IF(K121="","",LARGE(G105:G124,M121))</f>
        <v/>
      </c>
      <c r="M121" s="44">
        <v>17</v>
      </c>
      <c r="N121" s="26"/>
      <c r="O121" s="45" t="str">
        <f>IF(R121&lt;&gt;"",_xlfn.RANK.EQ(R121,R105:R124,0),"")</f>
        <v/>
      </c>
      <c r="P121" s="23" t="str">
        <f>IF(K121="","",VLOOKUP(L121,G105:J124,2,0))</f>
        <v/>
      </c>
      <c r="Q121" s="23" t="str">
        <f>IF(K121="","",VLOOKUP(P121,LISTAS!$F$5:$G$204,2,0))</f>
        <v/>
      </c>
      <c r="R121" s="37" t="str">
        <f>IF(K121="","",VLOOKUP(L121,G105:J124,4,0))</f>
        <v/>
      </c>
      <c r="S121" s="24" t="str">
        <f t="shared" si="32"/>
        <v/>
      </c>
      <c r="T121" s="24" t="str">
        <f t="shared" si="33"/>
        <v/>
      </c>
    </row>
    <row r="122" spans="2:20" s="5" customFormat="1" ht="18.75" customHeight="1" x14ac:dyDescent="0.3">
      <c r="B122" s="21"/>
      <c r="C122" s="21" t="str">
        <f>IF(B122="","",VLOOKUP(B122,LISTAS!$F$5:$I$204,2,0))</f>
        <v/>
      </c>
      <c r="D122" s="21" t="str">
        <f>IF(B122="","",VLOOKUP(B122,LISTAS!$F$5:$I$207,4,0))</f>
        <v/>
      </c>
      <c r="E122" s="36"/>
      <c r="G122" s="32" t="str">
        <f t="shared" si="28"/>
        <v/>
      </c>
      <c r="H122" s="33" t="str">
        <f t="shared" si="34"/>
        <v/>
      </c>
      <c r="I122" s="33" t="str">
        <f t="shared" si="34"/>
        <v/>
      </c>
      <c r="J122" s="32" t="str">
        <f t="shared" si="30"/>
        <v/>
      </c>
      <c r="K122" s="32" t="str">
        <f t="shared" si="31"/>
        <v/>
      </c>
      <c r="L122" s="32" t="str">
        <f>IF(K122="","",LARGE(G105:G124,M122))</f>
        <v/>
      </c>
      <c r="M122" s="44">
        <v>18</v>
      </c>
      <c r="N122" s="26"/>
      <c r="O122" s="45" t="str">
        <f>IF(R122&lt;&gt;"",_xlfn.RANK.EQ(R122,R105:R124,0),"")</f>
        <v/>
      </c>
      <c r="P122" s="23" t="str">
        <f>IF(K122="","",VLOOKUP(L122,G105:J124,2,0))</f>
        <v/>
      </c>
      <c r="Q122" s="23" t="str">
        <f>IF(K122="","",VLOOKUP(P122,LISTAS!$F$5:$G$204,2,0))</f>
        <v/>
      </c>
      <c r="R122" s="37" t="str">
        <f>IF(K122="","",VLOOKUP(L122,G105:J124,4,0))</f>
        <v/>
      </c>
      <c r="S122" s="24" t="str">
        <f t="shared" si="32"/>
        <v/>
      </c>
      <c r="T122" s="24" t="str">
        <f t="shared" si="33"/>
        <v/>
      </c>
    </row>
    <row r="123" spans="2:20" s="5" customFormat="1" ht="18.75" customHeight="1" x14ac:dyDescent="0.3">
      <c r="B123" s="21"/>
      <c r="C123" s="21" t="str">
        <f>IF(B123="","",VLOOKUP(B123,LISTAS!$F$5:$I$204,2,0))</f>
        <v/>
      </c>
      <c r="D123" s="21" t="str">
        <f>IF(B123="","",VLOOKUP(B123,LISTAS!$F$5:$I$207,4,0))</f>
        <v/>
      </c>
      <c r="E123" s="36"/>
      <c r="G123" s="32"/>
      <c r="H123" s="33"/>
      <c r="I123" s="33"/>
      <c r="J123" s="32"/>
      <c r="K123" s="32"/>
      <c r="L123" s="32" t="str">
        <f>IF(K123="","",LARGE(G105:G124,M123))</f>
        <v/>
      </c>
      <c r="M123" s="44">
        <v>19</v>
      </c>
      <c r="N123" s="26"/>
      <c r="O123" s="45" t="str">
        <f>IF(R123&lt;&gt;"",_xlfn.RANK.EQ(R123,R105:R124,0),"")</f>
        <v/>
      </c>
      <c r="P123" s="23" t="str">
        <f>IF(K123="","",VLOOKUP(L123,G105:J124,2,0))</f>
        <v/>
      </c>
      <c r="Q123" s="23" t="str">
        <f>IF(K123="","",VLOOKUP(P123,LISTAS!$F$5:$G$204,2,0))</f>
        <v/>
      </c>
      <c r="R123" s="37" t="str">
        <f>IF(K123="","",VLOOKUP(L123,G105:J124,4,0))</f>
        <v/>
      </c>
      <c r="S123" s="24" t="str">
        <f t="shared" si="32"/>
        <v/>
      </c>
      <c r="T123" s="24" t="str">
        <f t="shared" si="33"/>
        <v/>
      </c>
    </row>
    <row r="124" spans="2:20" s="5" customFormat="1" ht="18.75" customHeight="1" x14ac:dyDescent="0.3">
      <c r="B124" s="21"/>
      <c r="C124" s="21" t="str">
        <f>IF(B124="","",VLOOKUP(B124,LISTAS!$F$5:$I$204,2,0))</f>
        <v/>
      </c>
      <c r="D124" s="21" t="str">
        <f>IF(B124="","",VLOOKUP(B124,LISTAS!$F$5:$I$207,4,0))</f>
        <v/>
      </c>
      <c r="E124" s="36"/>
      <c r="G124" s="32" t="str">
        <f t="shared" si="28"/>
        <v/>
      </c>
      <c r="H124" s="33" t="str">
        <f t="shared" si="34"/>
        <v/>
      </c>
      <c r="I124" s="33" t="str">
        <f t="shared" si="34"/>
        <v/>
      </c>
      <c r="J124" s="32" t="str">
        <f t="shared" si="30"/>
        <v/>
      </c>
      <c r="K124" s="32" t="str">
        <f t="shared" si="31"/>
        <v/>
      </c>
      <c r="L124" s="32" t="str">
        <f>IF(K124="","",LARGE(G105:G124,M124))</f>
        <v/>
      </c>
      <c r="M124" s="44">
        <v>20</v>
      </c>
      <c r="N124" s="26"/>
      <c r="O124" s="45" t="str">
        <f>IF(R124&lt;&gt;"",_xlfn.RANK.EQ(R124,R105:R124,0),"")</f>
        <v/>
      </c>
      <c r="P124" s="23" t="str">
        <f>IF(K124="","",VLOOKUP(L124,G105:J124,2,0))</f>
        <v/>
      </c>
      <c r="Q124" s="23" t="str">
        <f>IF(K124="","",VLOOKUP(P124,LISTAS!$F$5:$G$204,2,0))</f>
        <v/>
      </c>
      <c r="R124" s="37" t="str">
        <f>IF(K124="","",VLOOKUP(L124,G105:J124,4,0))</f>
        <v/>
      </c>
      <c r="S124" s="24" t="str">
        <f t="shared" si="32"/>
        <v/>
      </c>
      <c r="T124" s="24" t="str">
        <f t="shared" si="33"/>
        <v/>
      </c>
    </row>
    <row r="125" spans="2:20" ht="20.25" customHeight="1" x14ac:dyDescent="0.25"/>
    <row r="126" spans="2:20" ht="20.25" customHeight="1" x14ac:dyDescent="0.25"/>
    <row r="216" spans="1:1" x14ac:dyDescent="0.25">
      <c r="A216" s="2"/>
    </row>
    <row r="217" spans="1:1" x14ac:dyDescent="0.25">
      <c r="A217" s="2"/>
    </row>
    <row r="218" spans="1:1" x14ac:dyDescent="0.25">
      <c r="A218" s="15"/>
    </row>
    <row r="320" spans="1:1" x14ac:dyDescent="0.25">
      <c r="A320" s="2"/>
    </row>
    <row r="321" spans="1:1" x14ac:dyDescent="0.25">
      <c r="A321" s="2"/>
    </row>
    <row r="322" spans="1:1" x14ac:dyDescent="0.25">
      <c r="A322" s="15"/>
    </row>
    <row r="424" spans="1:1" x14ac:dyDescent="0.25">
      <c r="A424" s="2"/>
    </row>
    <row r="425" spans="1:1" x14ac:dyDescent="0.25">
      <c r="A425" s="2"/>
    </row>
    <row r="426" spans="1:1" x14ac:dyDescent="0.25">
      <c r="A426" s="15"/>
    </row>
  </sheetData>
  <mergeCells count="17">
    <mergeCell ref="B30:C30"/>
    <mergeCell ref="O30:T30"/>
    <mergeCell ref="B31:T31"/>
    <mergeCell ref="B2:T3"/>
    <mergeCell ref="D5:E5"/>
    <mergeCell ref="B6:T6"/>
    <mergeCell ref="B7:C7"/>
    <mergeCell ref="O7:T7"/>
    <mergeCell ref="B79:T79"/>
    <mergeCell ref="B102:C102"/>
    <mergeCell ref="O102:T102"/>
    <mergeCell ref="B103:T103"/>
    <mergeCell ref="B54:C54"/>
    <mergeCell ref="O54:T54"/>
    <mergeCell ref="B55:T55"/>
    <mergeCell ref="B78:C78"/>
    <mergeCell ref="O78:T78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8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00000000-0002-0000-0200-000000000000}">
          <x14:formula1>
            <xm:f>LISTAS!$F$5:$F$204</xm:f>
          </x14:formula1>
          <xm:sqref>B9:B28 B33:B52 B57:B76 B81:B100 B105:B124</xm:sqref>
        </x14:dataValidation>
        <x14:dataValidation type="list" allowBlank="1" showInputMessage="1" showErrorMessage="1" xr:uid="{00000000-0002-0000-0200-000001000000}">
          <x14:formula1>
            <xm:f>LISTAS!$D$5:$D$6</xm:f>
          </x14:formula1>
          <xm:sqref>F7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426"/>
  <sheetViews>
    <sheetView zoomScale="80" workbookViewId="0">
      <selection activeCell="E105" sqref="E105:E106"/>
    </sheetView>
  </sheetViews>
  <sheetFormatPr defaultRowHeight="14.25" x14ac:dyDescent="0.25"/>
  <cols>
    <col min="1" max="1" width="1.28515625" style="5" customWidth="1"/>
    <col min="2" max="2" width="36.7109375" style="2" customWidth="1"/>
    <col min="3" max="3" width="22" style="2" bestFit="1" customWidth="1"/>
    <col min="4" max="5" width="16" style="2" customWidth="1"/>
    <col min="6" max="6" width="4.7109375" style="2" bestFit="1" customWidth="1"/>
    <col min="7" max="11" width="9.140625" style="2" hidden="1" customWidth="1"/>
    <col min="12" max="12" width="7.5703125" style="2" hidden="1" customWidth="1"/>
    <col min="13" max="13" width="3.42578125" style="2" hidden="1" customWidth="1"/>
    <col min="14" max="14" width="3.42578125" style="2" customWidth="1"/>
    <col min="15" max="15" width="18.42578125" style="2" bestFit="1" customWidth="1"/>
    <col min="16" max="16" width="36.7109375" style="2" customWidth="1"/>
    <col min="17" max="18" width="16" style="2" customWidth="1"/>
    <col min="19" max="20" width="16" style="31" customWidth="1"/>
    <col min="21" max="16384" width="9.140625" style="2"/>
  </cols>
  <sheetData>
    <row r="1" spans="1:20" s="5" customFormat="1" ht="6" customHeight="1" x14ac:dyDescent="0.25">
      <c r="B1" s="6"/>
      <c r="C1" s="6"/>
      <c r="D1" s="6"/>
      <c r="E1" s="6"/>
      <c r="G1" s="7"/>
      <c r="H1" s="8"/>
      <c r="I1" s="8"/>
      <c r="J1" s="8"/>
      <c r="K1" s="9"/>
      <c r="L1" s="8"/>
      <c r="S1" s="30"/>
      <c r="T1" s="30"/>
    </row>
    <row r="2" spans="1:20" s="1" customFormat="1" ht="60.75" customHeight="1" x14ac:dyDescent="0.25"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</row>
    <row r="3" spans="1:20" s="1" customFormat="1" ht="60.75" customHeight="1" x14ac:dyDescent="0.25"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</row>
    <row r="4" spans="1:20" x14ac:dyDescent="0.25">
      <c r="A4" s="2"/>
      <c r="G4" s="7"/>
      <c r="H4" s="8"/>
      <c r="I4" s="8"/>
      <c r="J4" s="8"/>
      <c r="K4" s="9"/>
      <c r="L4" s="8"/>
    </row>
    <row r="5" spans="1:20" x14ac:dyDescent="0.25">
      <c r="A5" s="2"/>
      <c r="D5" s="62"/>
      <c r="E5" s="63"/>
      <c r="F5" s="10"/>
      <c r="G5" s="7"/>
      <c r="H5" s="8"/>
      <c r="I5" s="8"/>
      <c r="J5" s="8"/>
      <c r="K5" s="9"/>
      <c r="L5" s="8"/>
    </row>
    <row r="6" spans="1:20" ht="32.25" customHeight="1" x14ac:dyDescent="0.25">
      <c r="A6" s="2"/>
      <c r="B6" s="59" t="s">
        <v>26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1"/>
    </row>
    <row r="7" spans="1:20" ht="20.25" customHeight="1" x14ac:dyDescent="0.25">
      <c r="A7" s="2"/>
      <c r="B7" s="54" t="s">
        <v>10</v>
      </c>
      <c r="C7" s="55"/>
      <c r="E7" s="34" t="s">
        <v>11</v>
      </c>
      <c r="F7" s="35" t="s">
        <v>12</v>
      </c>
      <c r="G7" s="11"/>
      <c r="H7" s="12"/>
      <c r="I7" s="12"/>
      <c r="J7" s="12"/>
      <c r="K7" s="13"/>
      <c r="L7" s="12"/>
      <c r="M7" s="14"/>
      <c r="N7" s="43"/>
      <c r="O7" s="56" t="s">
        <v>13</v>
      </c>
      <c r="P7" s="57"/>
      <c r="Q7" s="57"/>
      <c r="R7" s="57"/>
      <c r="S7" s="57"/>
      <c r="T7" s="58"/>
    </row>
    <row r="8" spans="1:20" s="15" customFormat="1" ht="28.5" customHeight="1" x14ac:dyDescent="0.25">
      <c r="B8" s="16" t="s">
        <v>14</v>
      </c>
      <c r="C8" s="16" t="s">
        <v>1</v>
      </c>
      <c r="D8" s="16" t="s">
        <v>15</v>
      </c>
      <c r="E8" s="16" t="s">
        <v>2</v>
      </c>
      <c r="F8" s="17"/>
      <c r="G8" s="18"/>
      <c r="H8" s="19"/>
      <c r="I8" s="19"/>
      <c r="J8" s="19"/>
      <c r="K8" s="20"/>
      <c r="L8" s="19"/>
      <c r="M8" s="18"/>
      <c r="N8" s="18"/>
      <c r="O8" s="27" t="s">
        <v>4</v>
      </c>
      <c r="P8" s="27" t="s">
        <v>14</v>
      </c>
      <c r="Q8" s="27" t="s">
        <v>1</v>
      </c>
      <c r="R8" s="27" t="s">
        <v>2</v>
      </c>
      <c r="S8" s="42" t="s">
        <v>17</v>
      </c>
      <c r="T8" s="42" t="s">
        <v>18</v>
      </c>
    </row>
    <row r="9" spans="1:20" s="5" customFormat="1" ht="18.75" customHeight="1" x14ac:dyDescent="0.25">
      <c r="B9" s="21"/>
      <c r="C9" s="21" t="str">
        <f>IF(B9="","",VLOOKUP(B9,LISTAS!$F$5:$I$204,2,0))</f>
        <v/>
      </c>
      <c r="D9" s="21" t="str">
        <f>IF(B9="","",VLOOKUP(B9,LISTAS!$F$5:$I$207,4,0))</f>
        <v/>
      </c>
      <c r="E9" s="36"/>
      <c r="G9" s="32" t="str">
        <f t="shared" ref="G9:G28" si="0">IF(E9="","",E9+(ROW(E9)/10000))</f>
        <v/>
      </c>
      <c r="H9" s="33" t="str">
        <f t="shared" ref="H9:I15" si="1">IF($K9="","",IF(B9="","",B9))</f>
        <v/>
      </c>
      <c r="I9" s="33" t="str">
        <f t="shared" si="1"/>
        <v/>
      </c>
      <c r="J9" s="32" t="str">
        <f t="shared" ref="J9:J28" si="2">IF($K9="","",E9)</f>
        <v/>
      </c>
      <c r="K9" s="32" t="str">
        <f t="shared" ref="K9:K28" si="3">G9</f>
        <v/>
      </c>
      <c r="L9" s="32" t="str">
        <f>IF(K9="","",LARGE(G9:G28,M9))</f>
        <v/>
      </c>
      <c r="M9" s="44">
        <v>1</v>
      </c>
      <c r="N9" s="22"/>
      <c r="O9" s="45" t="str">
        <f>IF(R9&lt;&gt;"",_xlfn.RANK.EQ(R9,R9:R28,0),"")</f>
        <v/>
      </c>
      <c r="P9" s="23" t="str">
        <f>IF(K9="","",VLOOKUP(L9,G9:J28,2,0))</f>
        <v/>
      </c>
      <c r="Q9" s="23" t="str">
        <f>IF(K9="","",VLOOKUP(P9,LISTAS!$F$5:$G$204,2,0))</f>
        <v/>
      </c>
      <c r="R9" s="37" t="str">
        <f>IF(K9="","",VLOOKUP(L9,G9:J28,4,0))</f>
        <v/>
      </c>
      <c r="S9" s="24" t="str">
        <f>IF($O9="","",IF($O9=1,400,IF($O9=2,340,IF($O9=3,300,IF($O9=4,280,IF($O9=5,270,IF($O9=6,260,IF($O9=7,250,IF($O9=8,240,IF($O9=9,200,IF($O9=10,200,IF($O9=11,200,IF($O9=12,200,IF($O9=13,200,IF($O9=14,200,IF($O9=15,200,IF($O9=16,200,IF($O9&gt;16,"",""))))))))))))))))))</f>
        <v/>
      </c>
      <c r="T9" s="24" t="str">
        <f>IF(O9="","",IF($F$7="NÃO","",IF(O9=1,400,IF(O9=2,340,IF(O9=3,300,IF(O9=4,280,IF(O9=5,270,IF(O9=6,260,IF(O9=7,250,IF(O9=8,240,IF(O9=9,200,IF(O9=10,200,IF(O9=11,200,IF(O9=12,200,IF(O9=13,200,IF(O9=14,200,IF(O9=15,200,IF(O9=16,200,IF(O9&gt;16,"","")))))))))))))))))))</f>
        <v/>
      </c>
    </row>
    <row r="10" spans="1:20" s="5" customFormat="1" ht="18.75" customHeight="1" x14ac:dyDescent="0.25">
      <c r="B10" s="21"/>
      <c r="C10" s="21" t="str">
        <f>IF(B10="","",VLOOKUP(B10,LISTAS!$F$5:$I$204,2,0))</f>
        <v/>
      </c>
      <c r="D10" s="21" t="str">
        <f>IF(B10="","",VLOOKUP(B10,LISTAS!$F$5:$I$207,4,0))</f>
        <v/>
      </c>
      <c r="E10" s="36"/>
      <c r="G10" s="32" t="str">
        <f t="shared" si="0"/>
        <v/>
      </c>
      <c r="H10" s="33" t="str">
        <f t="shared" si="1"/>
        <v/>
      </c>
      <c r="I10" s="33" t="str">
        <f t="shared" si="1"/>
        <v/>
      </c>
      <c r="J10" s="32" t="str">
        <f t="shared" si="2"/>
        <v/>
      </c>
      <c r="K10" s="32" t="str">
        <f t="shared" si="3"/>
        <v/>
      </c>
      <c r="L10" s="32" t="str">
        <f>IF(K10="","",LARGE(G9:G28,M10))</f>
        <v/>
      </c>
      <c r="M10" s="44">
        <v>2</v>
      </c>
      <c r="N10" s="25"/>
      <c r="O10" s="45" t="str">
        <f>IF(R10&lt;&gt;"",_xlfn.RANK.EQ(R10,R9:R28,0),"")</f>
        <v/>
      </c>
      <c r="P10" s="23" t="str">
        <f>IF(K10="","",VLOOKUP(L10,G9:J28,2,0))</f>
        <v/>
      </c>
      <c r="Q10" s="23" t="str">
        <f>IF(K10="","",VLOOKUP(P10,LISTAS!$F$5:$G$204,2,0))</f>
        <v/>
      </c>
      <c r="R10" s="37" t="str">
        <f>IF(K10="","",VLOOKUP(L10,G9:J28,4,0))</f>
        <v/>
      </c>
      <c r="S10" s="24" t="str">
        <f t="shared" ref="S10:S28" si="4">IF($O10="","",IF($O10=1,400,IF($O10=2,340,IF($O10=3,300,IF($O10=4,280,IF($O10=5,270,IF($O10=6,260,IF($O10=7,250,IF($O10=8,240,IF($O10=9,200,IF($O10=10,200,IF($O10=11,200,IF($O10=12,200,IF($O10=13,200,IF($O10=14,200,IF($O10=15,200,IF($O10=16,200,IF($O10&gt;16,"",""))))))))))))))))))</f>
        <v/>
      </c>
      <c r="T10" s="24" t="str">
        <f t="shared" ref="T10:T28" si="5">IF(O10="","",IF($F$7="NÃO","",IF(O10=1,400,IF(O10=2,340,IF(O10=3,300,IF(O10=4,280,IF(O10=5,270,IF(O10=6,260,IF(O10=7,250,IF(O10=8,240,IF(O10=9,200,IF(O10=10,200,IF(O10=11,200,IF(O10=12,200,IF(O10=13,200,IF(O10=14,200,IF(O10=15,200,IF(O10=16,200,IF(O10&gt;16,"","")))))))))))))))))))</f>
        <v/>
      </c>
    </row>
    <row r="11" spans="1:20" s="5" customFormat="1" ht="18.75" customHeight="1" x14ac:dyDescent="0.3">
      <c r="B11" s="21"/>
      <c r="C11" s="21" t="str">
        <f>IF(B11="","",VLOOKUP(B11,LISTAS!$F$5:$I$204,2,0))</f>
        <v/>
      </c>
      <c r="D11" s="21" t="str">
        <f>IF(B11="","",VLOOKUP(B11,LISTAS!$F$5:$I$207,4,0))</f>
        <v/>
      </c>
      <c r="E11" s="36"/>
      <c r="G11" s="32" t="str">
        <f t="shared" si="0"/>
        <v/>
      </c>
      <c r="H11" s="33" t="str">
        <f t="shared" si="1"/>
        <v/>
      </c>
      <c r="I11" s="33" t="str">
        <f t="shared" si="1"/>
        <v/>
      </c>
      <c r="J11" s="32" t="str">
        <f t="shared" si="2"/>
        <v/>
      </c>
      <c r="K11" s="32" t="str">
        <f t="shared" si="3"/>
        <v/>
      </c>
      <c r="L11" s="32" t="str">
        <f>IF(K11="","",LARGE(G9:G28,M11))</f>
        <v/>
      </c>
      <c r="M11" s="44">
        <v>3</v>
      </c>
      <c r="N11" s="26"/>
      <c r="O11" s="45" t="str">
        <f>IF(R11&lt;&gt;"",_xlfn.RANK.EQ(R11,R9:R28,0),"")</f>
        <v/>
      </c>
      <c r="P11" s="23" t="str">
        <f>IF(K11="","",VLOOKUP(L11,G9:J28,2,0))</f>
        <v/>
      </c>
      <c r="Q11" s="23" t="str">
        <f>IF(K11="","",VLOOKUP(P11,LISTAS!$F$5:$G$204,2,0))</f>
        <v/>
      </c>
      <c r="R11" s="37" t="str">
        <f>IF(K11="","",VLOOKUP(L11,G9:J28,4,0))</f>
        <v/>
      </c>
      <c r="S11" s="24" t="str">
        <f t="shared" si="4"/>
        <v/>
      </c>
      <c r="T11" s="24" t="str">
        <f t="shared" si="5"/>
        <v/>
      </c>
    </row>
    <row r="12" spans="1:20" s="5" customFormat="1" ht="18.75" customHeight="1" x14ac:dyDescent="0.3">
      <c r="B12" s="21"/>
      <c r="C12" s="21" t="str">
        <f>IF(B12="","",VLOOKUP(B12,LISTAS!$F$5:$I$204,2,0))</f>
        <v/>
      </c>
      <c r="D12" s="21" t="str">
        <f>IF(B12="","",VLOOKUP(B12,LISTAS!$F$5:$I$207,4,0))</f>
        <v/>
      </c>
      <c r="E12" s="36"/>
      <c r="G12" s="32" t="str">
        <f t="shared" si="0"/>
        <v/>
      </c>
      <c r="H12" s="33" t="str">
        <f t="shared" si="1"/>
        <v/>
      </c>
      <c r="I12" s="33" t="str">
        <f t="shared" si="1"/>
        <v/>
      </c>
      <c r="J12" s="32" t="str">
        <f t="shared" si="2"/>
        <v/>
      </c>
      <c r="K12" s="32" t="str">
        <f t="shared" si="3"/>
        <v/>
      </c>
      <c r="L12" s="32" t="str">
        <f>IF(K12="","",LARGE(G9:G28,M12))</f>
        <v/>
      </c>
      <c r="M12" s="44">
        <v>4</v>
      </c>
      <c r="N12" s="26"/>
      <c r="O12" s="45" t="str">
        <f>IF(R12&lt;&gt;"",_xlfn.RANK.EQ(R12,R9:R28,0),"")</f>
        <v/>
      </c>
      <c r="P12" s="23" t="str">
        <f>IF(K12="","",VLOOKUP(L12,G9:J28,2,0))</f>
        <v/>
      </c>
      <c r="Q12" s="23" t="str">
        <f>IF(K12="","",VLOOKUP(P12,LISTAS!$F$5:$G$204,2,0))</f>
        <v/>
      </c>
      <c r="R12" s="37" t="str">
        <f>IF(K12="","",VLOOKUP(L12,G9:J28,4,0))</f>
        <v/>
      </c>
      <c r="S12" s="24" t="str">
        <f t="shared" si="4"/>
        <v/>
      </c>
      <c r="T12" s="24" t="str">
        <f t="shared" si="5"/>
        <v/>
      </c>
    </row>
    <row r="13" spans="1:20" s="5" customFormat="1" ht="18.75" customHeight="1" x14ac:dyDescent="0.3">
      <c r="B13" s="21"/>
      <c r="C13" s="21" t="str">
        <f>IF(B13="","",VLOOKUP(B13,LISTAS!$F$5:$I$204,2,0))</f>
        <v/>
      </c>
      <c r="D13" s="21" t="str">
        <f>IF(B13="","",VLOOKUP(B13,LISTAS!$F$5:$I$207,4,0))</f>
        <v/>
      </c>
      <c r="E13" s="36"/>
      <c r="G13" s="32" t="str">
        <f t="shared" si="0"/>
        <v/>
      </c>
      <c r="H13" s="33" t="str">
        <f t="shared" si="1"/>
        <v/>
      </c>
      <c r="I13" s="33" t="str">
        <f t="shared" si="1"/>
        <v/>
      </c>
      <c r="J13" s="32" t="str">
        <f t="shared" si="2"/>
        <v/>
      </c>
      <c r="K13" s="32" t="str">
        <f t="shared" si="3"/>
        <v/>
      </c>
      <c r="L13" s="32" t="str">
        <f>IF(K13="","",LARGE(G9:G28,M13))</f>
        <v/>
      </c>
      <c r="M13" s="44">
        <v>5</v>
      </c>
      <c r="N13" s="26"/>
      <c r="O13" s="45" t="str">
        <f>IF(R13&lt;&gt;"",_xlfn.RANK.EQ(R13,R9:R28,0),"")</f>
        <v/>
      </c>
      <c r="P13" s="23" t="str">
        <f>IF(K13="","",VLOOKUP(L13,G9:J28,2,0))</f>
        <v/>
      </c>
      <c r="Q13" s="23" t="str">
        <f>IF(K13="","",VLOOKUP(P13,LISTAS!$F$5:$G$204,2,0))</f>
        <v/>
      </c>
      <c r="R13" s="37" t="str">
        <f>IF(K13="","",VLOOKUP(L13,G9:J28,4,0))</f>
        <v/>
      </c>
      <c r="S13" s="24" t="str">
        <f t="shared" si="4"/>
        <v/>
      </c>
      <c r="T13" s="24" t="str">
        <f t="shared" si="5"/>
        <v/>
      </c>
    </row>
    <row r="14" spans="1:20" s="5" customFormat="1" ht="18.75" customHeight="1" x14ac:dyDescent="0.3">
      <c r="B14" s="21"/>
      <c r="C14" s="21" t="str">
        <f>IF(B14="","",VLOOKUP(B14,LISTAS!$F$5:$I$204,2,0))</f>
        <v/>
      </c>
      <c r="D14" s="21" t="str">
        <f>IF(B14="","",VLOOKUP(B14,LISTAS!$F$5:$I$207,4,0))</f>
        <v/>
      </c>
      <c r="E14" s="36"/>
      <c r="G14" s="32" t="str">
        <f t="shared" si="0"/>
        <v/>
      </c>
      <c r="H14" s="33" t="str">
        <f t="shared" si="1"/>
        <v/>
      </c>
      <c r="I14" s="33" t="str">
        <f t="shared" si="1"/>
        <v/>
      </c>
      <c r="J14" s="32" t="str">
        <f t="shared" si="2"/>
        <v/>
      </c>
      <c r="K14" s="32" t="str">
        <f t="shared" si="3"/>
        <v/>
      </c>
      <c r="L14" s="32" t="str">
        <f>IF(K14="","",LARGE(G9:G28,M14))</f>
        <v/>
      </c>
      <c r="M14" s="44">
        <v>6</v>
      </c>
      <c r="N14" s="26"/>
      <c r="O14" s="45" t="str">
        <f>IF(R14&lt;&gt;"",_xlfn.RANK.EQ(R14,R9:R28,0),"")</f>
        <v/>
      </c>
      <c r="P14" s="23" t="str">
        <f>IF(K14="","",VLOOKUP(L14,G9:J28,2,0))</f>
        <v/>
      </c>
      <c r="Q14" s="23" t="str">
        <f>IF(K14="","",VLOOKUP(P14,LISTAS!$F$5:$G$204,2,0))</f>
        <v/>
      </c>
      <c r="R14" s="37" t="str">
        <f>IF(K14="","",VLOOKUP(L14,G9:J28,4,0))</f>
        <v/>
      </c>
      <c r="S14" s="24" t="str">
        <f t="shared" si="4"/>
        <v/>
      </c>
      <c r="T14" s="24" t="str">
        <f t="shared" si="5"/>
        <v/>
      </c>
    </row>
    <row r="15" spans="1:20" s="5" customFormat="1" ht="18.75" customHeight="1" x14ac:dyDescent="0.3">
      <c r="B15" s="21"/>
      <c r="C15" s="21" t="str">
        <f>IF(B15="","",VLOOKUP(B15,LISTAS!$F$5:$I$204,2,0))</f>
        <v/>
      </c>
      <c r="D15" s="21" t="str">
        <f>IF(B15="","",VLOOKUP(B15,LISTAS!$F$5:$I$207,4,0))</f>
        <v/>
      </c>
      <c r="E15" s="36"/>
      <c r="G15" s="32" t="str">
        <f t="shared" si="0"/>
        <v/>
      </c>
      <c r="H15" s="33" t="str">
        <f t="shared" si="1"/>
        <v/>
      </c>
      <c r="I15" s="33" t="str">
        <f t="shared" si="1"/>
        <v/>
      </c>
      <c r="J15" s="32" t="str">
        <f t="shared" si="2"/>
        <v/>
      </c>
      <c r="K15" s="32" t="str">
        <f t="shared" si="3"/>
        <v/>
      </c>
      <c r="L15" s="32" t="str">
        <f>IF(K15="","",LARGE(G9:G28,M15))</f>
        <v/>
      </c>
      <c r="M15" s="44">
        <v>7</v>
      </c>
      <c r="N15" s="26"/>
      <c r="O15" s="45" t="str">
        <f>IF(R15&lt;&gt;"",_xlfn.RANK.EQ(R15,R9:R28,0),"")</f>
        <v/>
      </c>
      <c r="P15" s="23" t="str">
        <f>IF(K15="","",VLOOKUP(L15,G9:J28,2,0))</f>
        <v/>
      </c>
      <c r="Q15" s="23" t="str">
        <f>IF(K15="","",VLOOKUP(P15,LISTAS!$F$5:$G$204,2,0))</f>
        <v/>
      </c>
      <c r="R15" s="37" t="str">
        <f>IF(K15="","",VLOOKUP(L15,G9:J28,4,0))</f>
        <v/>
      </c>
      <c r="S15" s="24" t="str">
        <f t="shared" si="4"/>
        <v/>
      </c>
      <c r="T15" s="24" t="str">
        <f t="shared" si="5"/>
        <v/>
      </c>
    </row>
    <row r="16" spans="1:20" s="5" customFormat="1" ht="18.75" customHeight="1" x14ac:dyDescent="0.3">
      <c r="B16" s="21"/>
      <c r="C16" s="21" t="str">
        <f>IF(B16="","",VLOOKUP(B16,LISTAS!$F$5:$I$204,2,0))</f>
        <v/>
      </c>
      <c r="D16" s="21" t="str">
        <f>IF(B16="","",VLOOKUP(B16,LISTAS!$F$5:$I$207,4,0))</f>
        <v/>
      </c>
      <c r="E16" s="36"/>
      <c r="G16" s="32"/>
      <c r="H16" s="33"/>
      <c r="I16" s="33"/>
      <c r="J16" s="32"/>
      <c r="K16" s="32"/>
      <c r="L16" s="32" t="str">
        <f>IF(K16="","",LARGE(G9:G28,M16))</f>
        <v/>
      </c>
      <c r="M16" s="44">
        <v>8</v>
      </c>
      <c r="N16" s="26"/>
      <c r="O16" s="45" t="str">
        <f>IF(R16&lt;&gt;"",_xlfn.RANK.EQ(R16,R9:R28,0),"")</f>
        <v/>
      </c>
      <c r="P16" s="23" t="str">
        <f>IF(K16="","",VLOOKUP(L16,G9:J28,2,0))</f>
        <v/>
      </c>
      <c r="Q16" s="23" t="str">
        <f>IF(K16="","",VLOOKUP(P16,LISTAS!$F$5:$G$204,2,0))</f>
        <v/>
      </c>
      <c r="R16" s="37" t="str">
        <f>IF(K16="","",VLOOKUP(L16,G9:J28,4,0))</f>
        <v/>
      </c>
      <c r="S16" s="24" t="str">
        <f t="shared" si="4"/>
        <v/>
      </c>
      <c r="T16" s="24" t="str">
        <f t="shared" si="5"/>
        <v/>
      </c>
    </row>
    <row r="17" spans="1:20" s="5" customFormat="1" ht="18.75" customHeight="1" x14ac:dyDescent="0.3">
      <c r="B17" s="21"/>
      <c r="C17" s="21" t="str">
        <f>IF(B17="","",VLOOKUP(B17,LISTAS!$F$5:$I$204,2,0))</f>
        <v/>
      </c>
      <c r="D17" s="21" t="str">
        <f>IF(B17="","",VLOOKUP(B17,LISTAS!$F$5:$I$207,4,0))</f>
        <v/>
      </c>
      <c r="E17" s="36"/>
      <c r="G17" s="32"/>
      <c r="H17" s="33"/>
      <c r="I17" s="33"/>
      <c r="J17" s="32"/>
      <c r="K17" s="32"/>
      <c r="L17" s="32" t="str">
        <f>IF(K17="","",LARGE(G9:G28,M17))</f>
        <v/>
      </c>
      <c r="M17" s="44">
        <v>9</v>
      </c>
      <c r="N17" s="26"/>
      <c r="O17" s="45" t="str">
        <f>IF(R17&lt;&gt;"",_xlfn.RANK.EQ(R17,R9:R28,0),"")</f>
        <v/>
      </c>
      <c r="P17" s="23" t="str">
        <f>IF(K17="","",VLOOKUP(L17,G9:J28,2,0))</f>
        <v/>
      </c>
      <c r="Q17" s="23" t="str">
        <f>IF(K17="","",VLOOKUP(P17,LISTAS!$F$5:$G$204,2,0))</f>
        <v/>
      </c>
      <c r="R17" s="37" t="str">
        <f>IF(K17="","",VLOOKUP(L17,G9:J28,4,0))</f>
        <v/>
      </c>
      <c r="S17" s="24" t="str">
        <f t="shared" si="4"/>
        <v/>
      </c>
      <c r="T17" s="24" t="str">
        <f t="shared" si="5"/>
        <v/>
      </c>
    </row>
    <row r="18" spans="1:20" s="5" customFormat="1" ht="18.75" customHeight="1" x14ac:dyDescent="0.3">
      <c r="B18" s="21"/>
      <c r="C18" s="21" t="str">
        <f>IF(B18="","",VLOOKUP(B18,LISTAS!$F$5:$I$204,2,0))</f>
        <v/>
      </c>
      <c r="D18" s="21" t="str">
        <f>IF(B18="","",VLOOKUP(B18,LISTAS!$F$5:$I$207,4,0))</f>
        <v/>
      </c>
      <c r="E18" s="36"/>
      <c r="G18" s="32"/>
      <c r="H18" s="33"/>
      <c r="I18" s="33"/>
      <c r="J18" s="32"/>
      <c r="K18" s="32"/>
      <c r="L18" s="32" t="str">
        <f>IF(K18="","",LARGE(G9:G28,M18))</f>
        <v/>
      </c>
      <c r="M18" s="44">
        <v>10</v>
      </c>
      <c r="N18" s="26"/>
      <c r="O18" s="45" t="str">
        <f>IF(R18&lt;&gt;"",_xlfn.RANK.EQ(R18,R9:R28,0),"")</f>
        <v/>
      </c>
      <c r="P18" s="23" t="str">
        <f>IF(K18="","",VLOOKUP(L18,G9:J28,2,0))</f>
        <v/>
      </c>
      <c r="Q18" s="23" t="str">
        <f>IF(K18="","",VLOOKUP(P18,LISTAS!$F$5:$G$204,2,0))</f>
        <v/>
      </c>
      <c r="R18" s="37" t="str">
        <f>IF(K18="","",VLOOKUP(L18,G9:J28,4,0))</f>
        <v/>
      </c>
      <c r="S18" s="24" t="str">
        <f t="shared" si="4"/>
        <v/>
      </c>
      <c r="T18" s="24" t="str">
        <f t="shared" si="5"/>
        <v/>
      </c>
    </row>
    <row r="19" spans="1:20" s="5" customFormat="1" ht="18.75" customHeight="1" x14ac:dyDescent="0.3">
      <c r="B19" s="21"/>
      <c r="C19" s="21" t="str">
        <f>IF(B19="","",VLOOKUP(B19,LISTAS!$F$5:$I$204,2,0))</f>
        <v/>
      </c>
      <c r="D19" s="21" t="str">
        <f>IF(B19="","",VLOOKUP(B19,LISTAS!$F$5:$I$207,4,0))</f>
        <v/>
      </c>
      <c r="E19" s="36"/>
      <c r="G19" s="32"/>
      <c r="H19" s="33"/>
      <c r="I19" s="33"/>
      <c r="J19" s="32"/>
      <c r="K19" s="32"/>
      <c r="L19" s="32" t="str">
        <f>IF(K19="","",LARGE(G9:G28,M19))</f>
        <v/>
      </c>
      <c r="M19" s="44">
        <v>11</v>
      </c>
      <c r="N19" s="26"/>
      <c r="O19" s="45" t="str">
        <f>IF(R19&lt;&gt;"",_xlfn.RANK.EQ(R19,R9:R28,0),"")</f>
        <v/>
      </c>
      <c r="P19" s="23" t="str">
        <f>IF(K19="","",VLOOKUP(L19,G9:J28,2,0))</f>
        <v/>
      </c>
      <c r="Q19" s="23" t="str">
        <f>IF(K19="","",VLOOKUP(P19,LISTAS!$F$5:$G$204,2,0))</f>
        <v/>
      </c>
      <c r="R19" s="37" t="str">
        <f>IF(K19="","",VLOOKUP(L19,G9:J28,4,0))</f>
        <v/>
      </c>
      <c r="S19" s="24" t="str">
        <f t="shared" si="4"/>
        <v/>
      </c>
      <c r="T19" s="24" t="str">
        <f t="shared" si="5"/>
        <v/>
      </c>
    </row>
    <row r="20" spans="1:20" s="5" customFormat="1" ht="18.75" customHeight="1" x14ac:dyDescent="0.3">
      <c r="B20" s="21"/>
      <c r="C20" s="21" t="str">
        <f>IF(B20="","",VLOOKUP(B20,LISTAS!$F$5:$I$204,2,0))</f>
        <v/>
      </c>
      <c r="D20" s="21" t="str">
        <f>IF(B20="","",VLOOKUP(B20,LISTAS!$F$5:$I$207,4,0))</f>
        <v/>
      </c>
      <c r="E20" s="36"/>
      <c r="G20" s="32"/>
      <c r="H20" s="33"/>
      <c r="I20" s="33"/>
      <c r="J20" s="32"/>
      <c r="K20" s="32"/>
      <c r="L20" s="32" t="str">
        <f>IF(K20="","",LARGE(G9:G28,M20))</f>
        <v/>
      </c>
      <c r="M20" s="44">
        <v>12</v>
      </c>
      <c r="N20" s="26"/>
      <c r="O20" s="45" t="str">
        <f>IF(R20&lt;&gt;"",_xlfn.RANK.EQ(R20,R9:R28,0),"")</f>
        <v/>
      </c>
      <c r="P20" s="23" t="str">
        <f>IF(K20="","",VLOOKUP(L20,G9:J28,2,0))</f>
        <v/>
      </c>
      <c r="Q20" s="23" t="str">
        <f>IF(K20="","",VLOOKUP(P20,LISTAS!$F$5:$G$204,2,0))</f>
        <v/>
      </c>
      <c r="R20" s="37" t="str">
        <f>IF(K20="","",VLOOKUP(L20,G9:J28,4,0))</f>
        <v/>
      </c>
      <c r="S20" s="24" t="str">
        <f t="shared" si="4"/>
        <v/>
      </c>
      <c r="T20" s="24" t="str">
        <f t="shared" si="5"/>
        <v/>
      </c>
    </row>
    <row r="21" spans="1:20" s="5" customFormat="1" ht="18.75" customHeight="1" x14ac:dyDescent="0.3">
      <c r="B21" s="21"/>
      <c r="C21" s="21" t="str">
        <f>IF(B21="","",VLOOKUP(B21,LISTAS!$F$5:$I$204,2,0))</f>
        <v/>
      </c>
      <c r="D21" s="21" t="str">
        <f>IF(B21="","",VLOOKUP(B21,LISTAS!$F$5:$I$207,4,0))</f>
        <v/>
      </c>
      <c r="E21" s="36"/>
      <c r="G21" s="32"/>
      <c r="H21" s="33"/>
      <c r="I21" s="33"/>
      <c r="J21" s="32"/>
      <c r="K21" s="32"/>
      <c r="L21" s="32" t="str">
        <f>IF(K21="","",LARGE(G9:G28,M21))</f>
        <v/>
      </c>
      <c r="M21" s="44">
        <v>13</v>
      </c>
      <c r="N21" s="26"/>
      <c r="O21" s="45" t="str">
        <f>IF(R21&lt;&gt;"",_xlfn.RANK.EQ(R21,R9:R28,0),"")</f>
        <v/>
      </c>
      <c r="P21" s="23" t="str">
        <f>IF(K21="","",VLOOKUP(L21,G9:J28,2,0))</f>
        <v/>
      </c>
      <c r="Q21" s="23" t="str">
        <f>IF(K21="","",VLOOKUP(P21,LISTAS!$F$5:$G$204,2,0))</f>
        <v/>
      </c>
      <c r="R21" s="37" t="str">
        <f>IF(K21="","",VLOOKUP(L21,G9:J28,4,0))</f>
        <v/>
      </c>
      <c r="S21" s="24" t="str">
        <f t="shared" si="4"/>
        <v/>
      </c>
      <c r="T21" s="24" t="str">
        <f t="shared" si="5"/>
        <v/>
      </c>
    </row>
    <row r="22" spans="1:20" s="5" customFormat="1" ht="18.75" customHeight="1" x14ac:dyDescent="0.3">
      <c r="B22" s="21"/>
      <c r="C22" s="21" t="str">
        <f>IF(B22="","",VLOOKUP(B22,LISTAS!$F$5:$I$204,2,0))</f>
        <v/>
      </c>
      <c r="D22" s="21" t="str">
        <f>IF(B22="","",VLOOKUP(B22,LISTAS!$F$5:$I$207,4,0))</f>
        <v/>
      </c>
      <c r="E22" s="36"/>
      <c r="G22" s="32"/>
      <c r="H22" s="33"/>
      <c r="I22" s="33"/>
      <c r="J22" s="32"/>
      <c r="K22" s="32"/>
      <c r="L22" s="32" t="str">
        <f>IF(K22="","",LARGE(G9:G28,M22))</f>
        <v/>
      </c>
      <c r="M22" s="44">
        <v>14</v>
      </c>
      <c r="N22" s="26"/>
      <c r="O22" s="45" t="str">
        <f>IF(R22&lt;&gt;"",_xlfn.RANK.EQ(R22,R9:R28,0),"")</f>
        <v/>
      </c>
      <c r="P22" s="23" t="str">
        <f>IF(K22="","",VLOOKUP(L22,G9:J28,2,0))</f>
        <v/>
      </c>
      <c r="Q22" s="23" t="str">
        <f>IF(K22="","",VLOOKUP(P22,LISTAS!$F$5:$G$204,2,0))</f>
        <v/>
      </c>
      <c r="R22" s="37" t="str">
        <f>IF(K22="","",VLOOKUP(L22,G9:J28,4,0))</f>
        <v/>
      </c>
      <c r="S22" s="24" t="str">
        <f t="shared" si="4"/>
        <v/>
      </c>
      <c r="T22" s="24" t="str">
        <f t="shared" si="5"/>
        <v/>
      </c>
    </row>
    <row r="23" spans="1:20" s="5" customFormat="1" ht="18.75" customHeight="1" x14ac:dyDescent="0.3">
      <c r="B23" s="21"/>
      <c r="C23" s="21" t="str">
        <f>IF(B23="","",VLOOKUP(B23,LISTAS!$F$5:$I$204,2,0))</f>
        <v/>
      </c>
      <c r="D23" s="21" t="str">
        <f>IF(B23="","",VLOOKUP(B23,LISTAS!$F$5:$I$207,4,0))</f>
        <v/>
      </c>
      <c r="E23" s="36"/>
      <c r="G23" s="32"/>
      <c r="H23" s="33"/>
      <c r="I23" s="33"/>
      <c r="J23" s="32"/>
      <c r="K23" s="32"/>
      <c r="L23" s="32" t="str">
        <f>IF(K23="","",LARGE(G9:G28,M23))</f>
        <v/>
      </c>
      <c r="M23" s="44">
        <v>15</v>
      </c>
      <c r="N23" s="26"/>
      <c r="O23" s="45" t="str">
        <f>IF(R23&lt;&gt;"",_xlfn.RANK.EQ(R23,R9:R28,0),"")</f>
        <v/>
      </c>
      <c r="P23" s="23" t="str">
        <f>IF(K23="","",VLOOKUP(L23,G9:J28,2,0))</f>
        <v/>
      </c>
      <c r="Q23" s="23" t="str">
        <f>IF(K23="","",VLOOKUP(P23,LISTAS!$F$5:$G$204,2,0))</f>
        <v/>
      </c>
      <c r="R23" s="37" t="str">
        <f>IF(K23="","",VLOOKUP(L23,G9:J28,4,0))</f>
        <v/>
      </c>
      <c r="S23" s="24" t="str">
        <f t="shared" si="4"/>
        <v/>
      </c>
      <c r="T23" s="24" t="str">
        <f t="shared" si="5"/>
        <v/>
      </c>
    </row>
    <row r="24" spans="1:20" s="5" customFormat="1" ht="18.75" customHeight="1" x14ac:dyDescent="0.3">
      <c r="B24" s="21"/>
      <c r="C24" s="21" t="str">
        <f>IF(B24="","",VLOOKUP(B24,LISTAS!$F$5:$I$204,2,0))</f>
        <v/>
      </c>
      <c r="D24" s="21" t="str">
        <f>IF(B24="","",VLOOKUP(B24,LISTAS!$F$5:$I$207,4,0))</f>
        <v/>
      </c>
      <c r="E24" s="36"/>
      <c r="G24" s="32"/>
      <c r="H24" s="33"/>
      <c r="I24" s="33"/>
      <c r="J24" s="32"/>
      <c r="K24" s="32"/>
      <c r="L24" s="32" t="str">
        <f>IF(K24="","",LARGE(G9:G28,M24))</f>
        <v/>
      </c>
      <c r="M24" s="44">
        <v>16</v>
      </c>
      <c r="N24" s="26"/>
      <c r="O24" s="45" t="str">
        <f>IF(R24&lt;&gt;"",_xlfn.RANK.EQ(R24,R9:R28,0),"")</f>
        <v/>
      </c>
      <c r="P24" s="23" t="str">
        <f>IF(K24="","",VLOOKUP(L24,G9:J28,2,0))</f>
        <v/>
      </c>
      <c r="Q24" s="23" t="str">
        <f>IF(K24="","",VLOOKUP(P24,LISTAS!$F$5:$G$204,2,0))</f>
        <v/>
      </c>
      <c r="R24" s="37" t="str">
        <f>IF(K24="","",VLOOKUP(L24,G9:J28,4,0))</f>
        <v/>
      </c>
      <c r="S24" s="24" t="str">
        <f t="shared" si="4"/>
        <v/>
      </c>
      <c r="T24" s="24" t="str">
        <f t="shared" si="5"/>
        <v/>
      </c>
    </row>
    <row r="25" spans="1:20" s="5" customFormat="1" ht="18.75" customHeight="1" x14ac:dyDescent="0.3">
      <c r="B25" s="21"/>
      <c r="C25" s="21" t="str">
        <f>IF(B25="","",VLOOKUP(B25,LISTAS!$F$5:$I$204,2,0))</f>
        <v/>
      </c>
      <c r="D25" s="21" t="str">
        <f>IF(B25="","",VLOOKUP(B25,LISTAS!$F$5:$I$207,4,0))</f>
        <v/>
      </c>
      <c r="E25" s="36"/>
      <c r="G25" s="32" t="str">
        <f t="shared" si="0"/>
        <v/>
      </c>
      <c r="H25" s="33" t="str">
        <f t="shared" ref="H25:I28" si="6">IF($K25="","",IF(B25="","",B25))</f>
        <v/>
      </c>
      <c r="I25" s="33" t="str">
        <f t="shared" si="6"/>
        <v/>
      </c>
      <c r="J25" s="32" t="str">
        <f t="shared" si="2"/>
        <v/>
      </c>
      <c r="K25" s="32" t="str">
        <f t="shared" si="3"/>
        <v/>
      </c>
      <c r="L25" s="32" t="str">
        <f>IF(K25="","",LARGE(G9:G28,M25))</f>
        <v/>
      </c>
      <c r="M25" s="44">
        <v>17</v>
      </c>
      <c r="N25" s="26"/>
      <c r="O25" s="45" t="str">
        <f>IF(R25&lt;&gt;"",_xlfn.RANK.EQ(R25,R9:R28,0),"")</f>
        <v/>
      </c>
      <c r="P25" s="23" t="str">
        <f>IF(K25="","",VLOOKUP(L25,G9:J28,2,0))</f>
        <v/>
      </c>
      <c r="Q25" s="23" t="str">
        <f>IF(K25="","",VLOOKUP(P25,LISTAS!$F$5:$G$204,2,0))</f>
        <v/>
      </c>
      <c r="R25" s="37" t="str">
        <f>IF(K25="","",VLOOKUP(L25,G9:J28,4,0))</f>
        <v/>
      </c>
      <c r="S25" s="24" t="str">
        <f t="shared" si="4"/>
        <v/>
      </c>
      <c r="T25" s="24" t="str">
        <f t="shared" si="5"/>
        <v/>
      </c>
    </row>
    <row r="26" spans="1:20" s="5" customFormat="1" ht="18.75" customHeight="1" x14ac:dyDescent="0.3">
      <c r="B26" s="21"/>
      <c r="C26" s="21" t="str">
        <f>IF(B26="","",VLOOKUP(B26,LISTAS!$F$5:$I$204,2,0))</f>
        <v/>
      </c>
      <c r="D26" s="21" t="str">
        <f>IF(B26="","",VLOOKUP(B26,LISTAS!$F$5:$I$207,4,0))</f>
        <v/>
      </c>
      <c r="E26" s="36"/>
      <c r="G26" s="32" t="str">
        <f t="shared" si="0"/>
        <v/>
      </c>
      <c r="H26" s="33" t="str">
        <f t="shared" si="6"/>
        <v/>
      </c>
      <c r="I26" s="33" t="str">
        <f t="shared" si="6"/>
        <v/>
      </c>
      <c r="J26" s="32" t="str">
        <f t="shared" si="2"/>
        <v/>
      </c>
      <c r="K26" s="32" t="str">
        <f t="shared" si="3"/>
        <v/>
      </c>
      <c r="L26" s="32" t="str">
        <f>IF(K26="","",LARGE(G9:G28,M26))</f>
        <v/>
      </c>
      <c r="M26" s="44">
        <v>18</v>
      </c>
      <c r="N26" s="26"/>
      <c r="O26" s="45" t="str">
        <f>IF(R26&lt;&gt;"",_xlfn.RANK.EQ(R26,R9:R28,0),"")</f>
        <v/>
      </c>
      <c r="P26" s="23" t="str">
        <f>IF(K26="","",VLOOKUP(L26,G9:J28,2,0))</f>
        <v/>
      </c>
      <c r="Q26" s="23" t="str">
        <f>IF(K26="","",VLOOKUP(P26,LISTAS!$F$5:$G$204,2,0))</f>
        <v/>
      </c>
      <c r="R26" s="37" t="str">
        <f>IF(K26="","",VLOOKUP(L26,G9:J28,4,0))</f>
        <v/>
      </c>
      <c r="S26" s="24" t="str">
        <f t="shared" si="4"/>
        <v/>
      </c>
      <c r="T26" s="24" t="str">
        <f t="shared" si="5"/>
        <v/>
      </c>
    </row>
    <row r="27" spans="1:20" s="5" customFormat="1" ht="18.75" customHeight="1" x14ac:dyDescent="0.3">
      <c r="B27" s="21"/>
      <c r="C27" s="21" t="str">
        <f>IF(B27="","",VLOOKUP(B27,LISTAS!$F$5:$I$204,2,0))</f>
        <v/>
      </c>
      <c r="D27" s="21" t="str">
        <f>IF(B27="","",VLOOKUP(B27,LISTAS!$F$5:$I$207,4,0))</f>
        <v/>
      </c>
      <c r="E27" s="36"/>
      <c r="G27" s="32"/>
      <c r="H27" s="33"/>
      <c r="I27" s="33"/>
      <c r="J27" s="32"/>
      <c r="K27" s="32"/>
      <c r="L27" s="32" t="str">
        <f>IF(K27="","",LARGE(G9:G28,M27))</f>
        <v/>
      </c>
      <c r="M27" s="44">
        <v>19</v>
      </c>
      <c r="N27" s="26"/>
      <c r="O27" s="45" t="str">
        <f>IF(R27&lt;&gt;"",_xlfn.RANK.EQ(R27,R9:R28,0),"")</f>
        <v/>
      </c>
      <c r="P27" s="23" t="str">
        <f>IF(K27="","",VLOOKUP(L27,G9:J28,2,0))</f>
        <v/>
      </c>
      <c r="Q27" s="23" t="str">
        <f>IF(K27="","",VLOOKUP(P27,LISTAS!$F$5:$G$204,2,0))</f>
        <v/>
      </c>
      <c r="R27" s="37" t="str">
        <f>IF(K27="","",VLOOKUP(L27,G9:J28,4,0))</f>
        <v/>
      </c>
      <c r="S27" s="24" t="str">
        <f t="shared" si="4"/>
        <v/>
      </c>
      <c r="T27" s="24" t="str">
        <f t="shared" si="5"/>
        <v/>
      </c>
    </row>
    <row r="28" spans="1:20" s="5" customFormat="1" ht="18.75" customHeight="1" x14ac:dyDescent="0.3">
      <c r="B28" s="21"/>
      <c r="C28" s="21" t="str">
        <f>IF(B28="","",VLOOKUP(B28,LISTAS!$F$5:$I$204,2,0))</f>
        <v/>
      </c>
      <c r="D28" s="21" t="str">
        <f>IF(B28="","",VLOOKUP(B28,LISTAS!$F$5:$I$207,4,0))</f>
        <v/>
      </c>
      <c r="E28" s="36"/>
      <c r="G28" s="32" t="str">
        <f t="shared" si="0"/>
        <v/>
      </c>
      <c r="H28" s="33" t="str">
        <f t="shared" si="6"/>
        <v/>
      </c>
      <c r="I28" s="33" t="str">
        <f t="shared" si="6"/>
        <v/>
      </c>
      <c r="J28" s="32" t="str">
        <f t="shared" si="2"/>
        <v/>
      </c>
      <c r="K28" s="32" t="str">
        <f t="shared" si="3"/>
        <v/>
      </c>
      <c r="L28" s="32" t="str">
        <f>IF(K28="","",LARGE(G9:G28,M28))</f>
        <v/>
      </c>
      <c r="M28" s="44">
        <v>20</v>
      </c>
      <c r="N28" s="26"/>
      <c r="O28" s="45" t="str">
        <f>IF(R28&lt;&gt;"",_xlfn.RANK.EQ(R28,R9:R28,0),"")</f>
        <v/>
      </c>
      <c r="P28" s="23" t="str">
        <f>IF(K28="","",VLOOKUP(L28,G9:J28,2,0))</f>
        <v/>
      </c>
      <c r="Q28" s="23" t="str">
        <f>IF(K28="","",VLOOKUP(P28,LISTAS!$F$5:$G$204,2,0))</f>
        <v/>
      </c>
      <c r="R28" s="37" t="str">
        <f>IF(K28="","",VLOOKUP(L28,G9:J28,4,0))</f>
        <v/>
      </c>
      <c r="S28" s="24" t="str">
        <f t="shared" si="4"/>
        <v/>
      </c>
      <c r="T28" s="24" t="str">
        <f t="shared" si="5"/>
        <v/>
      </c>
    </row>
    <row r="29" spans="1:20" ht="20.25" customHeight="1" x14ac:dyDescent="0.25"/>
    <row r="30" spans="1:20" ht="20.25" customHeight="1" x14ac:dyDescent="0.25">
      <c r="A30" s="2"/>
      <c r="B30" s="54" t="s">
        <v>22</v>
      </c>
      <c r="C30" s="55"/>
      <c r="E30" s="34"/>
      <c r="F30" s="35"/>
      <c r="G30" s="11"/>
      <c r="H30" s="12"/>
      <c r="I30" s="12"/>
      <c r="J30" s="12"/>
      <c r="K30" s="13"/>
      <c r="L30" s="12"/>
      <c r="M30" s="14"/>
      <c r="N30" s="43"/>
      <c r="O30" s="56" t="s">
        <v>13</v>
      </c>
      <c r="P30" s="57"/>
      <c r="Q30" s="57"/>
      <c r="R30" s="57"/>
      <c r="S30" s="57"/>
      <c r="T30" s="58"/>
    </row>
    <row r="31" spans="1:20" ht="20.25" hidden="1" customHeight="1" x14ac:dyDescent="0.25">
      <c r="A31" s="2"/>
      <c r="B31" s="51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3"/>
    </row>
    <row r="32" spans="1:20" s="15" customFormat="1" ht="28.5" customHeight="1" x14ac:dyDescent="0.25">
      <c r="B32" s="16" t="s">
        <v>14</v>
      </c>
      <c r="C32" s="16" t="s">
        <v>1</v>
      </c>
      <c r="D32" s="16" t="s">
        <v>15</v>
      </c>
      <c r="E32" s="16" t="s">
        <v>2</v>
      </c>
      <c r="F32" s="17"/>
      <c r="G32" s="18"/>
      <c r="H32" s="19"/>
      <c r="I32" s="19"/>
      <c r="J32" s="19"/>
      <c r="K32" s="20"/>
      <c r="L32" s="19"/>
      <c r="M32" s="18"/>
      <c r="N32" s="18"/>
      <c r="O32" s="27" t="s">
        <v>4</v>
      </c>
      <c r="P32" s="27" t="s">
        <v>14</v>
      </c>
      <c r="Q32" s="27" t="s">
        <v>1</v>
      </c>
      <c r="R32" s="27" t="s">
        <v>16</v>
      </c>
      <c r="S32" s="42" t="s">
        <v>17</v>
      </c>
      <c r="T32" s="42" t="s">
        <v>18</v>
      </c>
    </row>
    <row r="33" spans="2:20" s="5" customFormat="1" ht="18.75" customHeight="1" x14ac:dyDescent="0.25">
      <c r="B33" s="21"/>
      <c r="C33" s="21" t="str">
        <f>IF(B33="","",VLOOKUP(B33,LISTAS!$F$5:$I$204,2,0))</f>
        <v/>
      </c>
      <c r="D33" s="21" t="str">
        <f>IF(B33="","",VLOOKUP(B33,LISTAS!$F$5:$I$207,4,0))</f>
        <v/>
      </c>
      <c r="E33" s="36"/>
      <c r="G33" s="32" t="str">
        <f t="shared" ref="G33:G52" si="7">IF(E33="","",E33+(ROW(E33)/10000))</f>
        <v/>
      </c>
      <c r="H33" s="33" t="str">
        <f t="shared" ref="H33:I39" si="8">IF($K33="","",IF(B33="","",B33))</f>
        <v/>
      </c>
      <c r="I33" s="33" t="str">
        <f t="shared" si="8"/>
        <v/>
      </c>
      <c r="J33" s="32" t="str">
        <f t="shared" ref="J33:J52" si="9">IF($K33="","",E33)</f>
        <v/>
      </c>
      <c r="K33" s="32" t="str">
        <f t="shared" ref="K33:K52" si="10">G33</f>
        <v/>
      </c>
      <c r="L33" s="32" t="str">
        <f>IF(K33="","",LARGE(G33:G52,M33))</f>
        <v/>
      </c>
      <c r="M33" s="44">
        <v>1</v>
      </c>
      <c r="N33" s="22"/>
      <c r="O33" s="45" t="str">
        <f>IF(R33&lt;&gt;"",_xlfn.RANK.EQ(R33,R33:R52,0),"")</f>
        <v/>
      </c>
      <c r="P33" s="23" t="str">
        <f>IF(K33="","",VLOOKUP(L33,G33:J52,2,0))</f>
        <v/>
      </c>
      <c r="Q33" s="23" t="str">
        <f>IF(K33="","",VLOOKUP(P33,LISTAS!$F$5:$G$204,2,0))</f>
        <v/>
      </c>
      <c r="R33" s="37" t="str">
        <f>IF(K33="","",VLOOKUP(L33,G33:J52,4,0))</f>
        <v/>
      </c>
      <c r="S33" s="24" t="str">
        <f>IF($O33="","",IF($O33=1,400,IF($O33=2,340,IF($O33=3,300,IF($O33=4,280,IF($O33=5,270,IF($O33=6,260,IF($O33=7,250,IF($O33=8,240,IF($O33=9,200,IF($O33=10,200,IF($O33=11,200,IF($O33=12,200,IF($O33=13,200,IF($O33=14,200,IF($O33=15,200,IF($O33=16,200,IF($O33&gt;16,"",""))))))))))))))))))</f>
        <v/>
      </c>
      <c r="T33" s="24" t="str">
        <f>IF(O33="","",IF($F$7="NÃO","",IF(O33=1,400,IF(O33=2,340,IF(O33=3,300,IF(O33=4,280,IF(O33=5,270,IF(O33=6,260,IF(O33=7,250,IF(O33=8,240,IF(O33=9,200,IF(O33=10,200,IF(O33=11,200,IF(O33=12,200,IF(O33=13,200,IF(O33=14,200,IF(O33=15,200,IF(O33=16,200,IF(O33&gt;16,"","")))))))))))))))))))</f>
        <v/>
      </c>
    </row>
    <row r="34" spans="2:20" s="5" customFormat="1" ht="18.75" customHeight="1" x14ac:dyDescent="0.25">
      <c r="B34" s="21"/>
      <c r="C34" s="21" t="str">
        <f>IF(B34="","",VLOOKUP(B34,LISTAS!$F$5:$I$204,2,0))</f>
        <v/>
      </c>
      <c r="D34" s="21" t="str">
        <f>IF(B34="","",VLOOKUP(B34,LISTAS!$F$5:$I$207,4,0))</f>
        <v/>
      </c>
      <c r="E34" s="36"/>
      <c r="G34" s="32" t="str">
        <f t="shared" si="7"/>
        <v/>
      </c>
      <c r="H34" s="33" t="str">
        <f t="shared" si="8"/>
        <v/>
      </c>
      <c r="I34" s="33" t="str">
        <f t="shared" si="8"/>
        <v/>
      </c>
      <c r="J34" s="32" t="str">
        <f t="shared" si="9"/>
        <v/>
      </c>
      <c r="K34" s="32" t="str">
        <f t="shared" si="10"/>
        <v/>
      </c>
      <c r="L34" s="32" t="str">
        <f>IF(K34="","",LARGE(G33:G52,M34))</f>
        <v/>
      </c>
      <c r="M34" s="44">
        <v>2</v>
      </c>
      <c r="N34" s="25"/>
      <c r="O34" s="45" t="str">
        <f>IF(R34&lt;&gt;"",_xlfn.RANK.EQ(R34,R33:R52,0),"")</f>
        <v/>
      </c>
      <c r="P34" s="23" t="str">
        <f>IF(K34="","",VLOOKUP(L34,G33:J52,2,0))</f>
        <v/>
      </c>
      <c r="Q34" s="23" t="str">
        <f>IF(K34="","",VLOOKUP(P34,LISTAS!$F$5:$G$204,2,0))</f>
        <v/>
      </c>
      <c r="R34" s="37" t="str">
        <f>IF(K34="","",VLOOKUP(L34,G33:J52,4,0))</f>
        <v/>
      </c>
      <c r="S34" s="24" t="str">
        <f t="shared" ref="S34:S52" si="11">IF($O34="","",IF($O34=1,400,IF($O34=2,340,IF($O34=3,300,IF($O34=4,280,IF($O34=5,270,IF($O34=6,260,IF($O34=7,250,IF($O34=8,240,IF($O34=9,200,IF($O34=10,200,IF($O34=11,200,IF($O34=12,200,IF($O34=13,200,IF($O34=14,200,IF($O34=15,200,IF($O34=16,200,IF($O34&gt;16,"",""))))))))))))))))))</f>
        <v/>
      </c>
      <c r="T34" s="24" t="str">
        <f t="shared" ref="T34:T52" si="12">IF(O34="","",IF($F$7="NÃO","",IF(O34=1,400,IF(O34=2,340,IF(O34=3,300,IF(O34=4,280,IF(O34=5,270,IF(O34=6,260,IF(O34=7,250,IF(O34=8,240,IF(O34=9,200,IF(O34=10,200,IF(O34=11,200,IF(O34=12,200,IF(O34=13,200,IF(O34=14,200,IF(O34=15,200,IF(O34=16,200,IF(O34&gt;16,"","")))))))))))))))))))</f>
        <v/>
      </c>
    </row>
    <row r="35" spans="2:20" s="5" customFormat="1" ht="18.75" customHeight="1" x14ac:dyDescent="0.3">
      <c r="B35" s="21"/>
      <c r="C35" s="21" t="str">
        <f>IF(B35="","",VLOOKUP(B35,LISTAS!$F$5:$I$204,2,0))</f>
        <v/>
      </c>
      <c r="D35" s="21" t="str">
        <f>IF(B35="","",VLOOKUP(B35,LISTAS!$F$5:$I$207,4,0))</f>
        <v/>
      </c>
      <c r="E35" s="36"/>
      <c r="G35" s="32" t="str">
        <f t="shared" si="7"/>
        <v/>
      </c>
      <c r="H35" s="33" t="str">
        <f t="shared" si="8"/>
        <v/>
      </c>
      <c r="I35" s="33" t="str">
        <f t="shared" si="8"/>
        <v/>
      </c>
      <c r="J35" s="32" t="str">
        <f t="shared" si="9"/>
        <v/>
      </c>
      <c r="K35" s="32" t="str">
        <f t="shared" si="10"/>
        <v/>
      </c>
      <c r="L35" s="32" t="str">
        <f>IF(K35="","",LARGE(G33:G52,M35))</f>
        <v/>
      </c>
      <c r="M35" s="44">
        <v>3</v>
      </c>
      <c r="N35" s="26"/>
      <c r="O35" s="45" t="str">
        <f>IF(R35&lt;&gt;"",_xlfn.RANK.EQ(R35,R33:R52,0),"")</f>
        <v/>
      </c>
      <c r="P35" s="23" t="str">
        <f>IF(K35="","",VLOOKUP(L35,G33:J52,2,0))</f>
        <v/>
      </c>
      <c r="Q35" s="23" t="str">
        <f>IF(K35="","",VLOOKUP(P35,LISTAS!$F$5:$G$204,2,0))</f>
        <v/>
      </c>
      <c r="R35" s="37" t="str">
        <f>IF(K35="","",VLOOKUP(L35,G33:J52,4,0))</f>
        <v/>
      </c>
      <c r="S35" s="24" t="str">
        <f t="shared" si="11"/>
        <v/>
      </c>
      <c r="T35" s="24" t="str">
        <f t="shared" si="12"/>
        <v/>
      </c>
    </row>
    <row r="36" spans="2:20" s="5" customFormat="1" ht="18.75" customHeight="1" x14ac:dyDescent="0.3">
      <c r="B36" s="21"/>
      <c r="C36" s="21" t="str">
        <f>IF(B36="","",VLOOKUP(B36,LISTAS!$F$5:$I$204,2,0))</f>
        <v/>
      </c>
      <c r="D36" s="21" t="str">
        <f>IF(B36="","",VLOOKUP(B36,LISTAS!$F$5:$I$207,4,0))</f>
        <v/>
      </c>
      <c r="E36" s="36"/>
      <c r="G36" s="32" t="str">
        <f t="shared" si="7"/>
        <v/>
      </c>
      <c r="H36" s="33" t="str">
        <f t="shared" si="8"/>
        <v/>
      </c>
      <c r="I36" s="33" t="str">
        <f t="shared" si="8"/>
        <v/>
      </c>
      <c r="J36" s="32" t="str">
        <f t="shared" si="9"/>
        <v/>
      </c>
      <c r="K36" s="32" t="str">
        <f t="shared" si="10"/>
        <v/>
      </c>
      <c r="L36" s="32" t="str">
        <f>IF(K36="","",LARGE(G33:G52,M36))</f>
        <v/>
      </c>
      <c r="M36" s="44">
        <v>4</v>
      </c>
      <c r="N36" s="26"/>
      <c r="O36" s="45" t="str">
        <f>IF(R36&lt;&gt;"",_xlfn.RANK.EQ(R36,R33:R52,0),"")</f>
        <v/>
      </c>
      <c r="P36" s="23" t="str">
        <f>IF(K36="","",VLOOKUP(L36,G33:J52,2,0))</f>
        <v/>
      </c>
      <c r="Q36" s="23" t="str">
        <f>IF(K36="","",VLOOKUP(P36,LISTAS!$F$5:$G$204,2,0))</f>
        <v/>
      </c>
      <c r="R36" s="37" t="str">
        <f>IF(K36="","",VLOOKUP(L36,G33:J52,4,0))</f>
        <v/>
      </c>
      <c r="S36" s="24" t="str">
        <f t="shared" si="11"/>
        <v/>
      </c>
      <c r="T36" s="24" t="str">
        <f t="shared" si="12"/>
        <v/>
      </c>
    </row>
    <row r="37" spans="2:20" s="5" customFormat="1" ht="18.75" customHeight="1" x14ac:dyDescent="0.3">
      <c r="B37" s="21"/>
      <c r="C37" s="21" t="str">
        <f>IF(B37="","",VLOOKUP(B37,LISTAS!$F$5:$I$204,2,0))</f>
        <v/>
      </c>
      <c r="D37" s="21" t="str">
        <f>IF(B37="","",VLOOKUP(B37,LISTAS!$F$5:$I$207,4,0))</f>
        <v/>
      </c>
      <c r="E37" s="36"/>
      <c r="G37" s="32" t="str">
        <f t="shared" si="7"/>
        <v/>
      </c>
      <c r="H37" s="33" t="str">
        <f t="shared" si="8"/>
        <v/>
      </c>
      <c r="I37" s="33" t="str">
        <f t="shared" si="8"/>
        <v/>
      </c>
      <c r="J37" s="32" t="str">
        <f t="shared" si="9"/>
        <v/>
      </c>
      <c r="K37" s="32" t="str">
        <f t="shared" si="10"/>
        <v/>
      </c>
      <c r="L37" s="32" t="str">
        <f>IF(K37="","",LARGE(G33:G52,M37))</f>
        <v/>
      </c>
      <c r="M37" s="44">
        <v>5</v>
      </c>
      <c r="N37" s="26"/>
      <c r="O37" s="45" t="str">
        <f>IF(R37&lt;&gt;"",_xlfn.RANK.EQ(R37,R33:R52,0),"")</f>
        <v/>
      </c>
      <c r="P37" s="23" t="str">
        <f>IF(K37="","",VLOOKUP(L37,G33:J52,2,0))</f>
        <v/>
      </c>
      <c r="Q37" s="23" t="str">
        <f>IF(K37="","",VLOOKUP(P37,LISTAS!$F$5:$G$204,2,0))</f>
        <v/>
      </c>
      <c r="R37" s="37" t="str">
        <f>IF(K37="","",VLOOKUP(L37,G33:J52,4,0))</f>
        <v/>
      </c>
      <c r="S37" s="24" t="str">
        <f t="shared" si="11"/>
        <v/>
      </c>
      <c r="T37" s="24" t="str">
        <f t="shared" si="12"/>
        <v/>
      </c>
    </row>
    <row r="38" spans="2:20" s="5" customFormat="1" ht="18.75" customHeight="1" x14ac:dyDescent="0.3">
      <c r="B38" s="21"/>
      <c r="C38" s="21" t="str">
        <f>IF(B38="","",VLOOKUP(B38,LISTAS!$F$5:$I$204,2,0))</f>
        <v/>
      </c>
      <c r="D38" s="21" t="str">
        <f>IF(B38="","",VLOOKUP(B38,LISTAS!$F$5:$I$207,4,0))</f>
        <v/>
      </c>
      <c r="E38" s="36"/>
      <c r="G38" s="32" t="str">
        <f t="shared" si="7"/>
        <v/>
      </c>
      <c r="H38" s="33" t="str">
        <f t="shared" si="8"/>
        <v/>
      </c>
      <c r="I38" s="33" t="str">
        <f t="shared" si="8"/>
        <v/>
      </c>
      <c r="J38" s="32" t="str">
        <f t="shared" si="9"/>
        <v/>
      </c>
      <c r="K38" s="32" t="str">
        <f t="shared" si="10"/>
        <v/>
      </c>
      <c r="L38" s="32" t="str">
        <f>IF(K38="","",LARGE(G33:G52,M38))</f>
        <v/>
      </c>
      <c r="M38" s="44">
        <v>6</v>
      </c>
      <c r="N38" s="26"/>
      <c r="O38" s="45" t="str">
        <f>IF(R38&lt;&gt;"",_xlfn.RANK.EQ(R38,R33:R52,0),"")</f>
        <v/>
      </c>
      <c r="P38" s="23" t="str">
        <f>IF(K38="","",VLOOKUP(L38,G33:J52,2,0))</f>
        <v/>
      </c>
      <c r="Q38" s="23" t="str">
        <f>IF(K38="","",VLOOKUP(P38,LISTAS!$F$5:$G$204,2,0))</f>
        <v/>
      </c>
      <c r="R38" s="37" t="str">
        <f>IF(K38="","",VLOOKUP(L38,G33:J52,4,0))</f>
        <v/>
      </c>
      <c r="S38" s="24" t="str">
        <f t="shared" si="11"/>
        <v/>
      </c>
      <c r="T38" s="24" t="str">
        <f t="shared" si="12"/>
        <v/>
      </c>
    </row>
    <row r="39" spans="2:20" s="5" customFormat="1" ht="18.75" customHeight="1" x14ac:dyDescent="0.3">
      <c r="B39" s="21"/>
      <c r="C39" s="21" t="str">
        <f>IF(B39="","",VLOOKUP(B39,LISTAS!$F$5:$I$204,2,0))</f>
        <v/>
      </c>
      <c r="D39" s="21" t="str">
        <f>IF(B39="","",VLOOKUP(B39,LISTAS!$F$5:$I$207,4,0))</f>
        <v/>
      </c>
      <c r="E39" s="36"/>
      <c r="G39" s="32" t="str">
        <f t="shared" si="7"/>
        <v/>
      </c>
      <c r="H39" s="33" t="str">
        <f t="shared" si="8"/>
        <v/>
      </c>
      <c r="I39" s="33" t="str">
        <f t="shared" si="8"/>
        <v/>
      </c>
      <c r="J39" s="32" t="str">
        <f t="shared" si="9"/>
        <v/>
      </c>
      <c r="K39" s="32" t="str">
        <f t="shared" si="10"/>
        <v/>
      </c>
      <c r="L39" s="32" t="str">
        <f>IF(K39="","",LARGE(G33:G52,M39))</f>
        <v/>
      </c>
      <c r="M39" s="44">
        <v>7</v>
      </c>
      <c r="N39" s="26"/>
      <c r="O39" s="45" t="str">
        <f>IF(R39&lt;&gt;"",_xlfn.RANK.EQ(R39,R33:R52,0),"")</f>
        <v/>
      </c>
      <c r="P39" s="23" t="str">
        <f>IF(K39="","",VLOOKUP(L39,G33:J52,2,0))</f>
        <v/>
      </c>
      <c r="Q39" s="23" t="str">
        <f>IF(K39="","",VLOOKUP(P39,LISTAS!$F$5:$G$204,2,0))</f>
        <v/>
      </c>
      <c r="R39" s="37" t="str">
        <f>IF(K39="","",VLOOKUP(L39,G33:J52,4,0))</f>
        <v/>
      </c>
      <c r="S39" s="24" t="str">
        <f t="shared" si="11"/>
        <v/>
      </c>
      <c r="T39" s="24" t="str">
        <f t="shared" si="12"/>
        <v/>
      </c>
    </row>
    <row r="40" spans="2:20" s="5" customFormat="1" ht="18.75" customHeight="1" x14ac:dyDescent="0.3">
      <c r="B40" s="21"/>
      <c r="C40" s="21" t="str">
        <f>IF(B40="","",VLOOKUP(B40,LISTAS!$F$5:$I$204,2,0))</f>
        <v/>
      </c>
      <c r="D40" s="21" t="str">
        <f>IF(B40="","",VLOOKUP(B40,LISTAS!$F$5:$I$207,4,0))</f>
        <v/>
      </c>
      <c r="E40" s="36"/>
      <c r="G40" s="32"/>
      <c r="H40" s="33"/>
      <c r="I40" s="33"/>
      <c r="J40" s="32"/>
      <c r="K40" s="32"/>
      <c r="L40" s="32" t="str">
        <f>IF(K40="","",LARGE(G33:G52,M40))</f>
        <v/>
      </c>
      <c r="M40" s="44">
        <v>8</v>
      </c>
      <c r="N40" s="26"/>
      <c r="O40" s="45" t="str">
        <f>IF(R40&lt;&gt;"",_xlfn.RANK.EQ(R40,R33:R52,0),"")</f>
        <v/>
      </c>
      <c r="P40" s="23" t="str">
        <f>IF(K40="","",VLOOKUP(L40,G33:J52,2,0))</f>
        <v/>
      </c>
      <c r="Q40" s="23" t="str">
        <f>IF(K40="","",VLOOKUP(P40,LISTAS!$F$5:$G$204,2,0))</f>
        <v/>
      </c>
      <c r="R40" s="37" t="str">
        <f>IF(K40="","",VLOOKUP(L40,G33:J52,4,0))</f>
        <v/>
      </c>
      <c r="S40" s="24" t="str">
        <f t="shared" si="11"/>
        <v/>
      </c>
      <c r="T40" s="24" t="str">
        <f t="shared" si="12"/>
        <v/>
      </c>
    </row>
    <row r="41" spans="2:20" s="5" customFormat="1" ht="18.75" customHeight="1" x14ac:dyDescent="0.3">
      <c r="B41" s="21"/>
      <c r="C41" s="21" t="str">
        <f>IF(B41="","",VLOOKUP(B41,LISTAS!$F$5:$I$204,2,0))</f>
        <v/>
      </c>
      <c r="D41" s="21" t="str">
        <f>IF(B41="","",VLOOKUP(B41,LISTAS!$F$5:$I$207,4,0))</f>
        <v/>
      </c>
      <c r="E41" s="36"/>
      <c r="G41" s="32"/>
      <c r="H41" s="33"/>
      <c r="I41" s="33"/>
      <c r="J41" s="32"/>
      <c r="K41" s="32"/>
      <c r="L41" s="32" t="str">
        <f>IF(K41="","",LARGE(G33:G52,M41))</f>
        <v/>
      </c>
      <c r="M41" s="44">
        <v>9</v>
      </c>
      <c r="N41" s="26"/>
      <c r="O41" s="45" t="str">
        <f>IF(R41&lt;&gt;"",_xlfn.RANK.EQ(R41,R33:R52,0),"")</f>
        <v/>
      </c>
      <c r="P41" s="23" t="str">
        <f>IF(K41="","",VLOOKUP(L41,G33:J52,2,0))</f>
        <v/>
      </c>
      <c r="Q41" s="23" t="str">
        <f>IF(K41="","",VLOOKUP(P41,LISTAS!$F$5:$G$204,2,0))</f>
        <v/>
      </c>
      <c r="R41" s="37" t="str">
        <f>IF(K41="","",VLOOKUP(L41,G33:J52,4,0))</f>
        <v/>
      </c>
      <c r="S41" s="24" t="str">
        <f t="shared" si="11"/>
        <v/>
      </c>
      <c r="T41" s="24" t="str">
        <f t="shared" si="12"/>
        <v/>
      </c>
    </row>
    <row r="42" spans="2:20" s="5" customFormat="1" ht="18.75" customHeight="1" x14ac:dyDescent="0.3">
      <c r="B42" s="21"/>
      <c r="C42" s="21" t="str">
        <f>IF(B42="","",VLOOKUP(B42,LISTAS!$F$5:$I$204,2,0))</f>
        <v/>
      </c>
      <c r="D42" s="21" t="str">
        <f>IF(B42="","",VLOOKUP(B42,LISTAS!$F$5:$I$207,4,0))</f>
        <v/>
      </c>
      <c r="E42" s="36"/>
      <c r="G42" s="32"/>
      <c r="H42" s="33"/>
      <c r="I42" s="33"/>
      <c r="J42" s="32"/>
      <c r="K42" s="32"/>
      <c r="L42" s="32" t="str">
        <f>IF(K42="","",LARGE(G33:G52,M42))</f>
        <v/>
      </c>
      <c r="M42" s="44">
        <v>10</v>
      </c>
      <c r="N42" s="26"/>
      <c r="O42" s="45" t="str">
        <f>IF(R42&lt;&gt;"",_xlfn.RANK.EQ(R42,R33:R52,0),"")</f>
        <v/>
      </c>
      <c r="P42" s="23" t="str">
        <f>IF(K42="","",VLOOKUP(L42,G33:J52,2,0))</f>
        <v/>
      </c>
      <c r="Q42" s="23" t="str">
        <f>IF(K42="","",VLOOKUP(P42,LISTAS!$F$5:$G$204,2,0))</f>
        <v/>
      </c>
      <c r="R42" s="37" t="str">
        <f>IF(K42="","",VLOOKUP(L42,G33:J52,4,0))</f>
        <v/>
      </c>
      <c r="S42" s="24" t="str">
        <f t="shared" si="11"/>
        <v/>
      </c>
      <c r="T42" s="24" t="str">
        <f t="shared" si="12"/>
        <v/>
      </c>
    </row>
    <row r="43" spans="2:20" s="5" customFormat="1" ht="18.75" customHeight="1" x14ac:dyDescent="0.3">
      <c r="B43" s="21"/>
      <c r="C43" s="21" t="str">
        <f>IF(B43="","",VLOOKUP(B43,LISTAS!$F$5:$I$204,2,0))</f>
        <v/>
      </c>
      <c r="D43" s="21" t="str">
        <f>IF(B43="","",VLOOKUP(B43,LISTAS!$F$5:$I$207,4,0))</f>
        <v/>
      </c>
      <c r="E43" s="36"/>
      <c r="G43" s="32"/>
      <c r="H43" s="33"/>
      <c r="I43" s="33"/>
      <c r="J43" s="32"/>
      <c r="K43" s="32"/>
      <c r="L43" s="32" t="str">
        <f>IF(K43="","",LARGE(G33:G52,M43))</f>
        <v/>
      </c>
      <c r="M43" s="44">
        <v>11</v>
      </c>
      <c r="N43" s="26"/>
      <c r="O43" s="45" t="str">
        <f>IF(R43&lt;&gt;"",_xlfn.RANK.EQ(R43,R33:R52,0),"")</f>
        <v/>
      </c>
      <c r="P43" s="23" t="str">
        <f>IF(K43="","",VLOOKUP(L43,G33:J52,2,0))</f>
        <v/>
      </c>
      <c r="Q43" s="23" t="str">
        <f>IF(K43="","",VLOOKUP(P43,LISTAS!$F$5:$G$204,2,0))</f>
        <v/>
      </c>
      <c r="R43" s="37" t="str">
        <f>IF(K43="","",VLOOKUP(L43,G33:J52,4,0))</f>
        <v/>
      </c>
      <c r="S43" s="24" t="str">
        <f t="shared" si="11"/>
        <v/>
      </c>
      <c r="T43" s="24" t="str">
        <f t="shared" si="12"/>
        <v/>
      </c>
    </row>
    <row r="44" spans="2:20" s="5" customFormat="1" ht="18.75" customHeight="1" x14ac:dyDescent="0.3">
      <c r="B44" s="21"/>
      <c r="C44" s="21" t="str">
        <f>IF(B44="","",VLOOKUP(B44,LISTAS!$F$5:$I$204,2,0))</f>
        <v/>
      </c>
      <c r="D44" s="21" t="str">
        <f>IF(B44="","",VLOOKUP(B44,LISTAS!$F$5:$I$207,4,0))</f>
        <v/>
      </c>
      <c r="E44" s="36"/>
      <c r="G44" s="32"/>
      <c r="H44" s="33"/>
      <c r="I44" s="33"/>
      <c r="J44" s="32"/>
      <c r="K44" s="32"/>
      <c r="L44" s="32" t="str">
        <f>IF(K44="","",LARGE(G33:G52,M44))</f>
        <v/>
      </c>
      <c r="M44" s="44">
        <v>12</v>
      </c>
      <c r="N44" s="26"/>
      <c r="O44" s="45" t="str">
        <f>IF(R44&lt;&gt;"",_xlfn.RANK.EQ(R44,R33:R52,0),"")</f>
        <v/>
      </c>
      <c r="P44" s="23" t="str">
        <f>IF(K44="","",VLOOKUP(L44,G33:J52,2,0))</f>
        <v/>
      </c>
      <c r="Q44" s="23" t="str">
        <f>IF(K44="","",VLOOKUP(P44,LISTAS!$F$5:$G$204,2,0))</f>
        <v/>
      </c>
      <c r="R44" s="37" t="str">
        <f>IF(K44="","",VLOOKUP(L44,G33:J52,4,0))</f>
        <v/>
      </c>
      <c r="S44" s="24" t="str">
        <f t="shared" si="11"/>
        <v/>
      </c>
      <c r="T44" s="24" t="str">
        <f t="shared" si="12"/>
        <v/>
      </c>
    </row>
    <row r="45" spans="2:20" s="5" customFormat="1" ht="18.75" customHeight="1" x14ac:dyDescent="0.3">
      <c r="B45" s="21"/>
      <c r="C45" s="21" t="str">
        <f>IF(B45="","",VLOOKUP(B45,LISTAS!$F$5:$I$204,2,0))</f>
        <v/>
      </c>
      <c r="D45" s="21" t="str">
        <f>IF(B45="","",VLOOKUP(B45,LISTAS!$F$5:$I$207,4,0))</f>
        <v/>
      </c>
      <c r="E45" s="36"/>
      <c r="G45" s="32"/>
      <c r="H45" s="33"/>
      <c r="I45" s="33"/>
      <c r="J45" s="32"/>
      <c r="K45" s="32"/>
      <c r="L45" s="32" t="str">
        <f>IF(K45="","",LARGE(G33:G52,M45))</f>
        <v/>
      </c>
      <c r="M45" s="44">
        <v>13</v>
      </c>
      <c r="N45" s="26"/>
      <c r="O45" s="45" t="str">
        <f>IF(R45&lt;&gt;"",_xlfn.RANK.EQ(R45,R33:R52,0),"")</f>
        <v/>
      </c>
      <c r="P45" s="23" t="str">
        <f>IF(K45="","",VLOOKUP(L45,G33:J52,2,0))</f>
        <v/>
      </c>
      <c r="Q45" s="23" t="str">
        <f>IF(K45="","",VLOOKUP(P45,LISTAS!$F$5:$G$204,2,0))</f>
        <v/>
      </c>
      <c r="R45" s="37" t="str">
        <f>IF(K45="","",VLOOKUP(L45,G33:J52,4,0))</f>
        <v/>
      </c>
      <c r="S45" s="24" t="str">
        <f t="shared" si="11"/>
        <v/>
      </c>
      <c r="T45" s="24" t="str">
        <f t="shared" si="12"/>
        <v/>
      </c>
    </row>
    <row r="46" spans="2:20" s="5" customFormat="1" ht="18.75" customHeight="1" x14ac:dyDescent="0.3">
      <c r="B46" s="21"/>
      <c r="C46" s="21" t="str">
        <f>IF(B46="","",VLOOKUP(B46,LISTAS!$F$5:$I$204,2,0))</f>
        <v/>
      </c>
      <c r="D46" s="21" t="str">
        <f>IF(B46="","",VLOOKUP(B46,LISTAS!$F$5:$I$207,4,0))</f>
        <v/>
      </c>
      <c r="E46" s="36"/>
      <c r="G46" s="32"/>
      <c r="H46" s="33"/>
      <c r="I46" s="33"/>
      <c r="J46" s="32"/>
      <c r="K46" s="32"/>
      <c r="L46" s="32" t="str">
        <f>IF(K46="","",LARGE(G33:G52,M46))</f>
        <v/>
      </c>
      <c r="M46" s="44">
        <v>14</v>
      </c>
      <c r="N46" s="26"/>
      <c r="O46" s="45" t="str">
        <f>IF(R46&lt;&gt;"",_xlfn.RANK.EQ(R46,R33:R52,0),"")</f>
        <v/>
      </c>
      <c r="P46" s="23" t="str">
        <f>IF(K46="","",VLOOKUP(L46,G33:J52,2,0))</f>
        <v/>
      </c>
      <c r="Q46" s="23" t="str">
        <f>IF(K46="","",VLOOKUP(P46,LISTAS!$F$5:$G$204,2,0))</f>
        <v/>
      </c>
      <c r="R46" s="37" t="str">
        <f>IF(K46="","",VLOOKUP(L46,G33:J52,4,0))</f>
        <v/>
      </c>
      <c r="S46" s="24" t="str">
        <f t="shared" si="11"/>
        <v/>
      </c>
      <c r="T46" s="24" t="str">
        <f t="shared" si="12"/>
        <v/>
      </c>
    </row>
    <row r="47" spans="2:20" s="5" customFormat="1" ht="18.75" customHeight="1" x14ac:dyDescent="0.3">
      <c r="B47" s="21"/>
      <c r="C47" s="21" t="str">
        <f>IF(B47="","",VLOOKUP(B47,LISTAS!$F$5:$I$204,2,0))</f>
        <v/>
      </c>
      <c r="D47" s="21" t="str">
        <f>IF(B47="","",VLOOKUP(B47,LISTAS!$F$5:$I$207,4,0))</f>
        <v/>
      </c>
      <c r="E47" s="36"/>
      <c r="G47" s="32"/>
      <c r="H47" s="33"/>
      <c r="I47" s="33"/>
      <c r="J47" s="32"/>
      <c r="K47" s="32"/>
      <c r="L47" s="32" t="str">
        <f>IF(K47="","",LARGE(G33:G52,M47))</f>
        <v/>
      </c>
      <c r="M47" s="44">
        <v>15</v>
      </c>
      <c r="N47" s="26"/>
      <c r="O47" s="45" t="str">
        <f>IF(R47&lt;&gt;"",_xlfn.RANK.EQ(R47,R33:R52,0),"")</f>
        <v/>
      </c>
      <c r="P47" s="23" t="str">
        <f>IF(K47="","",VLOOKUP(L47,G33:J52,2,0))</f>
        <v/>
      </c>
      <c r="Q47" s="23" t="str">
        <f>IF(K47="","",VLOOKUP(P47,LISTAS!$F$5:$G$204,2,0))</f>
        <v/>
      </c>
      <c r="R47" s="37" t="str">
        <f>IF(K47="","",VLOOKUP(L47,G33:J52,4,0))</f>
        <v/>
      </c>
      <c r="S47" s="24" t="str">
        <f t="shared" si="11"/>
        <v/>
      </c>
      <c r="T47" s="24" t="str">
        <f t="shared" si="12"/>
        <v/>
      </c>
    </row>
    <row r="48" spans="2:20" s="5" customFormat="1" ht="18.75" customHeight="1" x14ac:dyDescent="0.3">
      <c r="B48" s="21"/>
      <c r="C48" s="21" t="str">
        <f>IF(B48="","",VLOOKUP(B48,LISTAS!$F$5:$I$204,2,0))</f>
        <v/>
      </c>
      <c r="D48" s="21" t="str">
        <f>IF(B48="","",VLOOKUP(B48,LISTAS!$F$5:$I$207,4,0))</f>
        <v/>
      </c>
      <c r="E48" s="36"/>
      <c r="G48" s="32"/>
      <c r="H48" s="33"/>
      <c r="I48" s="33"/>
      <c r="J48" s="32"/>
      <c r="K48" s="32"/>
      <c r="L48" s="32" t="str">
        <f>IF(K48="","",LARGE(G33:G52,M48))</f>
        <v/>
      </c>
      <c r="M48" s="44">
        <v>16</v>
      </c>
      <c r="N48" s="26"/>
      <c r="O48" s="45" t="str">
        <f>IF(R48&lt;&gt;"",_xlfn.RANK.EQ(R48,R33:R52,0),"")</f>
        <v/>
      </c>
      <c r="P48" s="23" t="str">
        <f>IF(K48="","",VLOOKUP(L48,G33:J52,2,0))</f>
        <v/>
      </c>
      <c r="Q48" s="23" t="str">
        <f>IF(K48="","",VLOOKUP(P48,LISTAS!$F$5:$G$204,2,0))</f>
        <v/>
      </c>
      <c r="R48" s="37" t="str">
        <f>IF(K48="","",VLOOKUP(L48,G33:J52,4,0))</f>
        <v/>
      </c>
      <c r="S48" s="24" t="str">
        <f t="shared" si="11"/>
        <v/>
      </c>
      <c r="T48" s="24" t="str">
        <f t="shared" si="12"/>
        <v/>
      </c>
    </row>
    <row r="49" spans="1:20" s="5" customFormat="1" ht="18.75" customHeight="1" x14ac:dyDescent="0.3">
      <c r="B49" s="21"/>
      <c r="C49" s="21" t="str">
        <f>IF(B49="","",VLOOKUP(B49,LISTAS!$F$5:$I$204,2,0))</f>
        <v/>
      </c>
      <c r="D49" s="21" t="str">
        <f>IF(B49="","",VLOOKUP(B49,LISTAS!$F$5:$I$207,4,0))</f>
        <v/>
      </c>
      <c r="E49" s="36"/>
      <c r="G49" s="32" t="str">
        <f t="shared" si="7"/>
        <v/>
      </c>
      <c r="H49" s="33" t="str">
        <f t="shared" ref="H49:I52" si="13">IF($K49="","",IF(B49="","",B49))</f>
        <v/>
      </c>
      <c r="I49" s="33" t="str">
        <f t="shared" si="13"/>
        <v/>
      </c>
      <c r="J49" s="32" t="str">
        <f t="shared" si="9"/>
        <v/>
      </c>
      <c r="K49" s="32" t="str">
        <f t="shared" si="10"/>
        <v/>
      </c>
      <c r="L49" s="32" t="str">
        <f>IF(K49="","",LARGE(G33:G52,M49))</f>
        <v/>
      </c>
      <c r="M49" s="44">
        <v>17</v>
      </c>
      <c r="N49" s="26"/>
      <c r="O49" s="45" t="str">
        <f>IF(R49&lt;&gt;"",_xlfn.RANK.EQ(R49,R33:R52,0),"")</f>
        <v/>
      </c>
      <c r="P49" s="23" t="str">
        <f>IF(K49="","",VLOOKUP(L49,G33:J52,2,0))</f>
        <v/>
      </c>
      <c r="Q49" s="23" t="str">
        <f>IF(K49="","",VLOOKUP(P49,LISTAS!$F$5:$G$204,2,0))</f>
        <v/>
      </c>
      <c r="R49" s="37" t="str">
        <f>IF(K49="","",VLOOKUP(L49,G33:J52,4,0))</f>
        <v/>
      </c>
      <c r="S49" s="24" t="str">
        <f t="shared" si="11"/>
        <v/>
      </c>
      <c r="T49" s="24" t="str">
        <f t="shared" si="12"/>
        <v/>
      </c>
    </row>
    <row r="50" spans="1:20" s="5" customFormat="1" ht="18.75" customHeight="1" x14ac:dyDescent="0.3">
      <c r="B50" s="21"/>
      <c r="C50" s="21" t="str">
        <f>IF(B50="","",VLOOKUP(B50,LISTAS!$F$5:$I$204,2,0))</f>
        <v/>
      </c>
      <c r="D50" s="21" t="str">
        <f>IF(B50="","",VLOOKUP(B50,LISTAS!$F$5:$I$207,4,0))</f>
        <v/>
      </c>
      <c r="E50" s="36"/>
      <c r="G50" s="32" t="str">
        <f t="shared" si="7"/>
        <v/>
      </c>
      <c r="H50" s="33" t="str">
        <f t="shared" si="13"/>
        <v/>
      </c>
      <c r="I50" s="33" t="str">
        <f t="shared" si="13"/>
        <v/>
      </c>
      <c r="J50" s="32" t="str">
        <f t="shared" si="9"/>
        <v/>
      </c>
      <c r="K50" s="32" t="str">
        <f t="shared" si="10"/>
        <v/>
      </c>
      <c r="L50" s="32" t="str">
        <f>IF(K50="","",LARGE(G33:G52,M50))</f>
        <v/>
      </c>
      <c r="M50" s="44">
        <v>18</v>
      </c>
      <c r="N50" s="26"/>
      <c r="O50" s="45" t="str">
        <f>IF(R50&lt;&gt;"",_xlfn.RANK.EQ(R50,R33:R52,0),"")</f>
        <v/>
      </c>
      <c r="P50" s="23" t="str">
        <f>IF(K50="","",VLOOKUP(L50,G33:J52,2,0))</f>
        <v/>
      </c>
      <c r="Q50" s="23" t="str">
        <f>IF(K50="","",VLOOKUP(P50,LISTAS!$F$5:$G$204,2,0))</f>
        <v/>
      </c>
      <c r="R50" s="37" t="str">
        <f>IF(K50="","",VLOOKUP(L50,G33:J52,4,0))</f>
        <v/>
      </c>
      <c r="S50" s="24" t="str">
        <f t="shared" si="11"/>
        <v/>
      </c>
      <c r="T50" s="24" t="str">
        <f t="shared" si="12"/>
        <v/>
      </c>
    </row>
    <row r="51" spans="1:20" s="5" customFormat="1" ht="18.75" customHeight="1" x14ac:dyDescent="0.3">
      <c r="B51" s="21"/>
      <c r="C51" s="21" t="str">
        <f>IF(B51="","",VLOOKUP(B51,LISTAS!$F$5:$I$204,2,0))</f>
        <v/>
      </c>
      <c r="D51" s="21" t="str">
        <f>IF(B51="","",VLOOKUP(B51,LISTAS!$F$5:$I$207,4,0))</f>
        <v/>
      </c>
      <c r="E51" s="36"/>
      <c r="G51" s="32"/>
      <c r="H51" s="33"/>
      <c r="I51" s="33"/>
      <c r="J51" s="32"/>
      <c r="K51" s="32"/>
      <c r="L51" s="32" t="str">
        <f>IF(K51="","",LARGE(G33:G52,M51))</f>
        <v/>
      </c>
      <c r="M51" s="44">
        <v>19</v>
      </c>
      <c r="N51" s="26"/>
      <c r="O51" s="45" t="str">
        <f>IF(R51&lt;&gt;"",_xlfn.RANK.EQ(R51,R33:R52,0),"")</f>
        <v/>
      </c>
      <c r="P51" s="23" t="str">
        <f>IF(K51="","",VLOOKUP(L51,G33:J52,2,0))</f>
        <v/>
      </c>
      <c r="Q51" s="23" t="str">
        <f>IF(K51="","",VLOOKUP(P51,LISTAS!$F$5:$G$204,2,0))</f>
        <v/>
      </c>
      <c r="R51" s="37" t="str">
        <f>IF(K51="","",VLOOKUP(L51,G33:J52,4,0))</f>
        <v/>
      </c>
      <c r="S51" s="24" t="str">
        <f t="shared" si="11"/>
        <v/>
      </c>
      <c r="T51" s="24" t="str">
        <f t="shared" si="12"/>
        <v/>
      </c>
    </row>
    <row r="52" spans="1:20" s="5" customFormat="1" ht="18.75" customHeight="1" x14ac:dyDescent="0.3">
      <c r="B52" s="21"/>
      <c r="C52" s="21" t="str">
        <f>IF(B52="","",VLOOKUP(B52,LISTAS!$F$5:$I$204,2,0))</f>
        <v/>
      </c>
      <c r="D52" s="21" t="str">
        <f>IF(B52="","",VLOOKUP(B52,LISTAS!$F$5:$I$207,4,0))</f>
        <v/>
      </c>
      <c r="E52" s="36"/>
      <c r="G52" s="32" t="str">
        <f t="shared" si="7"/>
        <v/>
      </c>
      <c r="H52" s="33" t="str">
        <f t="shared" si="13"/>
        <v/>
      </c>
      <c r="I52" s="33" t="str">
        <f t="shared" si="13"/>
        <v/>
      </c>
      <c r="J52" s="32" t="str">
        <f t="shared" si="9"/>
        <v/>
      </c>
      <c r="K52" s="32" t="str">
        <f t="shared" si="10"/>
        <v/>
      </c>
      <c r="L52" s="32" t="str">
        <f>IF(K52="","",LARGE(G33:G52,M52))</f>
        <v/>
      </c>
      <c r="M52" s="44">
        <v>20</v>
      </c>
      <c r="N52" s="26"/>
      <c r="O52" s="45" t="str">
        <f>IF(R52&lt;&gt;"",_xlfn.RANK.EQ(R52,R33:R52,0),"")</f>
        <v/>
      </c>
      <c r="P52" s="23" t="str">
        <f>IF(K52="","",VLOOKUP(L52,G33:J52,2,0))</f>
        <v/>
      </c>
      <c r="Q52" s="23" t="str">
        <f>IF(K52="","",VLOOKUP(P52,LISTAS!$F$5:$G$204,2,0))</f>
        <v/>
      </c>
      <c r="R52" s="37" t="str">
        <f>IF(K52="","",VLOOKUP(L52,G33:J52,4,0))</f>
        <v/>
      </c>
      <c r="S52" s="24" t="str">
        <f t="shared" si="11"/>
        <v/>
      </c>
      <c r="T52" s="24" t="str">
        <f t="shared" si="12"/>
        <v/>
      </c>
    </row>
    <row r="53" spans="1:20" ht="20.25" customHeight="1" x14ac:dyDescent="0.25"/>
    <row r="54" spans="1:20" ht="20.25" customHeight="1" x14ac:dyDescent="0.25">
      <c r="A54" s="2"/>
      <c r="B54" s="54" t="s">
        <v>23</v>
      </c>
      <c r="C54" s="55"/>
      <c r="E54" s="34"/>
      <c r="F54" s="35"/>
      <c r="G54" s="11"/>
      <c r="H54" s="12"/>
      <c r="I54" s="12"/>
      <c r="J54" s="12"/>
      <c r="K54" s="13"/>
      <c r="L54" s="12"/>
      <c r="M54" s="14"/>
      <c r="N54" s="43"/>
      <c r="O54" s="56" t="s">
        <v>13</v>
      </c>
      <c r="P54" s="57"/>
      <c r="Q54" s="57"/>
      <c r="R54" s="57"/>
      <c r="S54" s="57"/>
      <c r="T54" s="58"/>
    </row>
    <row r="55" spans="1:20" ht="20.25" hidden="1" customHeight="1" x14ac:dyDescent="0.25">
      <c r="A55" s="2"/>
      <c r="B55" s="51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3"/>
    </row>
    <row r="56" spans="1:20" s="15" customFormat="1" ht="28.5" customHeight="1" x14ac:dyDescent="0.25">
      <c r="B56" s="16" t="s">
        <v>14</v>
      </c>
      <c r="C56" s="16" t="s">
        <v>1</v>
      </c>
      <c r="D56" s="16" t="s">
        <v>15</v>
      </c>
      <c r="E56" s="16" t="s">
        <v>2</v>
      </c>
      <c r="F56" s="17"/>
      <c r="G56" s="18"/>
      <c r="H56" s="19"/>
      <c r="I56" s="19"/>
      <c r="J56" s="19"/>
      <c r="K56" s="20"/>
      <c r="L56" s="19"/>
      <c r="M56" s="18"/>
      <c r="N56" s="18"/>
      <c r="O56" s="27" t="s">
        <v>4</v>
      </c>
      <c r="P56" s="27" t="s">
        <v>14</v>
      </c>
      <c r="Q56" s="27" t="s">
        <v>1</v>
      </c>
      <c r="R56" s="27" t="s">
        <v>16</v>
      </c>
      <c r="S56" s="42" t="s">
        <v>17</v>
      </c>
      <c r="T56" s="42" t="s">
        <v>18</v>
      </c>
    </row>
    <row r="57" spans="1:20" s="5" customFormat="1" ht="18.75" customHeight="1" x14ac:dyDescent="0.25">
      <c r="B57" s="21"/>
      <c r="C57" s="21" t="str">
        <f>IF(B57="","",VLOOKUP(B57,LISTAS!$F$5:$I$204,2,0))</f>
        <v/>
      </c>
      <c r="D57" s="21" t="str">
        <f>IF(B57="","",VLOOKUP(B57,LISTAS!$F$5:$I$207,4,0))</f>
        <v/>
      </c>
      <c r="E57" s="36"/>
      <c r="G57" s="32" t="str">
        <f t="shared" ref="G57:G76" si="14">IF(E57="","",E57+(ROW(E57)/10000))</f>
        <v/>
      </c>
      <c r="H57" s="33" t="str">
        <f t="shared" ref="H57:I63" si="15">IF($K57="","",IF(B57="","",B57))</f>
        <v/>
      </c>
      <c r="I57" s="33" t="str">
        <f t="shared" si="15"/>
        <v/>
      </c>
      <c r="J57" s="32" t="str">
        <f t="shared" ref="J57:J76" si="16">IF($K57="","",E57)</f>
        <v/>
      </c>
      <c r="K57" s="32" t="str">
        <f t="shared" ref="K57:K76" si="17">G57</f>
        <v/>
      </c>
      <c r="L57" s="32" t="str">
        <f>IF(K57="","",LARGE(G57:G76,M57))</f>
        <v/>
      </c>
      <c r="M57" s="44">
        <v>1</v>
      </c>
      <c r="N57" s="22"/>
      <c r="O57" s="45" t="str">
        <f>IF(R57&lt;&gt;"",_xlfn.RANK.EQ(R57,R57:R76,0),"")</f>
        <v/>
      </c>
      <c r="P57" s="23" t="str">
        <f>IF(K57="","",VLOOKUP(L57,G57:J76,2,0))</f>
        <v/>
      </c>
      <c r="Q57" s="23" t="str">
        <f>IF(K57="","",VLOOKUP(P57,LISTAS!$F$5:$G$204,2,0))</f>
        <v/>
      </c>
      <c r="R57" s="37" t="str">
        <f>IF(K57="","",VLOOKUP(L57,G57:J76,4,0))</f>
        <v/>
      </c>
      <c r="S57" s="24" t="str">
        <f>IF($O57="","",IF($O57=1,400,IF($O57=2,340,IF($O57=3,300,IF($O57=4,280,IF($O57=5,270,IF($O57=6,260,IF($O57=7,250,IF($O57=8,240,IF($O57=9,200,IF($O57=10,200,IF($O57=11,200,IF($O57=12,200,IF($O57=13,200,IF($O57=14,200,IF($O57=15,200,IF($O57=16,200,IF($O57&gt;16,"",""))))))))))))))))))</f>
        <v/>
      </c>
      <c r="T57" s="24" t="str">
        <f>IF(O57="","",IF($F$7="NÃO","",IF(O57=1,400,IF(O57=2,340,IF(O57=3,300,IF(O57=4,280,IF(O57=5,270,IF(O57=6,260,IF(O57=7,250,IF(O57=8,240,IF(O57=9,200,IF(O57=10,200,IF(O57=11,200,IF(O57=12,200,IF(O57=13,200,IF(O57=14,200,IF(O57=15,200,IF(O57=16,200,IF(O57&gt;16,"","")))))))))))))))))))</f>
        <v/>
      </c>
    </row>
    <row r="58" spans="1:20" s="5" customFormat="1" ht="18.75" customHeight="1" x14ac:dyDescent="0.25">
      <c r="B58" s="21"/>
      <c r="C58" s="21" t="str">
        <f>IF(B58="","",VLOOKUP(B58,LISTAS!$F$5:$I$204,2,0))</f>
        <v/>
      </c>
      <c r="D58" s="21" t="str">
        <f>IF(B58="","",VLOOKUP(B58,LISTAS!$F$5:$I$207,4,0))</f>
        <v/>
      </c>
      <c r="E58" s="36"/>
      <c r="G58" s="32" t="str">
        <f t="shared" si="14"/>
        <v/>
      </c>
      <c r="H58" s="33" t="str">
        <f t="shared" si="15"/>
        <v/>
      </c>
      <c r="I58" s="33" t="str">
        <f t="shared" si="15"/>
        <v/>
      </c>
      <c r="J58" s="32" t="str">
        <f t="shared" si="16"/>
        <v/>
      </c>
      <c r="K58" s="32" t="str">
        <f t="shared" si="17"/>
        <v/>
      </c>
      <c r="L58" s="32" t="str">
        <f>IF(K58="","",LARGE(G57:G76,M58))</f>
        <v/>
      </c>
      <c r="M58" s="44">
        <v>2</v>
      </c>
      <c r="N58" s="25"/>
      <c r="O58" s="45" t="str">
        <f>IF(R58&lt;&gt;"",_xlfn.RANK.EQ(R58,R57:R76,0),"")</f>
        <v/>
      </c>
      <c r="P58" s="23" t="str">
        <f>IF(K58="","",VLOOKUP(L58,G57:J76,2,0))</f>
        <v/>
      </c>
      <c r="Q58" s="23" t="str">
        <f>IF(K58="","",VLOOKUP(P58,LISTAS!$F$5:$G$204,2,0))</f>
        <v/>
      </c>
      <c r="R58" s="37" t="str">
        <f>IF(K58="","",VLOOKUP(L58,G57:J76,4,0))</f>
        <v/>
      </c>
      <c r="S58" s="24" t="str">
        <f t="shared" ref="S58:S76" si="18">IF($O58="","",IF($O58=1,400,IF($O58=2,340,IF($O58=3,300,IF($O58=4,280,IF($O58=5,270,IF($O58=6,260,IF($O58=7,250,IF($O58=8,240,IF($O58=9,200,IF($O58=10,200,IF($O58=11,200,IF($O58=12,200,IF($O58=13,200,IF($O58=14,200,IF($O58=15,200,IF($O58=16,200,IF($O58&gt;16,"",""))))))))))))))))))</f>
        <v/>
      </c>
      <c r="T58" s="24" t="str">
        <f t="shared" ref="T58:T76" si="19">IF(O58="","",IF($F$7="NÃO","",IF(O58=1,400,IF(O58=2,340,IF(O58=3,300,IF(O58=4,280,IF(O58=5,270,IF(O58=6,260,IF(O58=7,250,IF(O58=8,240,IF(O58=9,200,IF(O58=10,200,IF(O58=11,200,IF(O58=12,200,IF(O58=13,200,IF(O58=14,200,IF(O58=15,200,IF(O58=16,200,IF(O58&gt;16,"","")))))))))))))))))))</f>
        <v/>
      </c>
    </row>
    <row r="59" spans="1:20" s="5" customFormat="1" ht="18.75" customHeight="1" x14ac:dyDescent="0.3">
      <c r="B59" s="21"/>
      <c r="C59" s="21" t="str">
        <f>IF(B59="","",VLOOKUP(B59,LISTAS!$F$5:$I$204,2,0))</f>
        <v/>
      </c>
      <c r="D59" s="21" t="str">
        <f>IF(B59="","",VLOOKUP(B59,LISTAS!$F$5:$I$207,4,0))</f>
        <v/>
      </c>
      <c r="E59" s="36"/>
      <c r="G59" s="32" t="str">
        <f t="shared" si="14"/>
        <v/>
      </c>
      <c r="H59" s="33" t="str">
        <f t="shared" si="15"/>
        <v/>
      </c>
      <c r="I59" s="33" t="str">
        <f t="shared" si="15"/>
        <v/>
      </c>
      <c r="J59" s="32" t="str">
        <f t="shared" si="16"/>
        <v/>
      </c>
      <c r="K59" s="32" t="str">
        <f t="shared" si="17"/>
        <v/>
      </c>
      <c r="L59" s="32" t="str">
        <f>IF(K59="","",LARGE(G57:G76,M59))</f>
        <v/>
      </c>
      <c r="M59" s="44">
        <v>3</v>
      </c>
      <c r="N59" s="26"/>
      <c r="O59" s="45" t="str">
        <f>IF(R59&lt;&gt;"",_xlfn.RANK.EQ(R59,R57:R76,0),"")</f>
        <v/>
      </c>
      <c r="P59" s="23" t="str">
        <f>IF(K59="","",VLOOKUP(L59,G57:J76,2,0))</f>
        <v/>
      </c>
      <c r="Q59" s="23" t="str">
        <f>IF(K59="","",VLOOKUP(P59,LISTAS!$F$5:$G$204,2,0))</f>
        <v/>
      </c>
      <c r="R59" s="37" t="str">
        <f>IF(K59="","",VLOOKUP(L59,G57:J76,4,0))</f>
        <v/>
      </c>
      <c r="S59" s="24" t="str">
        <f t="shared" si="18"/>
        <v/>
      </c>
      <c r="T59" s="24" t="str">
        <f t="shared" si="19"/>
        <v/>
      </c>
    </row>
    <row r="60" spans="1:20" s="5" customFormat="1" ht="18.75" customHeight="1" x14ac:dyDescent="0.3">
      <c r="B60" s="21"/>
      <c r="C60" s="21" t="str">
        <f>IF(B60="","",VLOOKUP(B60,LISTAS!$F$5:$I$204,2,0))</f>
        <v/>
      </c>
      <c r="D60" s="21" t="str">
        <f>IF(B60="","",VLOOKUP(B60,LISTAS!$F$5:$I$207,4,0))</f>
        <v/>
      </c>
      <c r="E60" s="36"/>
      <c r="G60" s="32" t="str">
        <f t="shared" si="14"/>
        <v/>
      </c>
      <c r="H60" s="33" t="str">
        <f t="shared" si="15"/>
        <v/>
      </c>
      <c r="I60" s="33" t="str">
        <f t="shared" si="15"/>
        <v/>
      </c>
      <c r="J60" s="32" t="str">
        <f t="shared" si="16"/>
        <v/>
      </c>
      <c r="K60" s="32" t="str">
        <f t="shared" si="17"/>
        <v/>
      </c>
      <c r="L60" s="32" t="str">
        <f>IF(K60="","",LARGE(G57:G76,M60))</f>
        <v/>
      </c>
      <c r="M60" s="44">
        <v>4</v>
      </c>
      <c r="N60" s="26"/>
      <c r="O60" s="45" t="str">
        <f>IF(R60&lt;&gt;"",_xlfn.RANK.EQ(R60,R57:R76,0),"")</f>
        <v/>
      </c>
      <c r="P60" s="23" t="str">
        <f>IF(K60="","",VLOOKUP(L60,G57:J76,2,0))</f>
        <v/>
      </c>
      <c r="Q60" s="23" t="str">
        <f>IF(K60="","",VLOOKUP(P60,LISTAS!$F$5:$G$204,2,0))</f>
        <v/>
      </c>
      <c r="R60" s="37" t="str">
        <f>IF(K60="","",VLOOKUP(L60,G57:J76,4,0))</f>
        <v/>
      </c>
      <c r="S60" s="24" t="str">
        <f t="shared" si="18"/>
        <v/>
      </c>
      <c r="T60" s="24" t="str">
        <f t="shared" si="19"/>
        <v/>
      </c>
    </row>
    <row r="61" spans="1:20" s="5" customFormat="1" ht="18.75" customHeight="1" x14ac:dyDescent="0.3">
      <c r="B61" s="21"/>
      <c r="C61" s="21" t="str">
        <f>IF(B61="","",VLOOKUP(B61,LISTAS!$F$5:$I$204,2,0))</f>
        <v/>
      </c>
      <c r="D61" s="21" t="str">
        <f>IF(B61="","",VLOOKUP(B61,LISTAS!$F$5:$I$207,4,0))</f>
        <v/>
      </c>
      <c r="E61" s="36"/>
      <c r="G61" s="32" t="str">
        <f t="shared" si="14"/>
        <v/>
      </c>
      <c r="H61" s="33" t="str">
        <f t="shared" si="15"/>
        <v/>
      </c>
      <c r="I61" s="33" t="str">
        <f t="shared" si="15"/>
        <v/>
      </c>
      <c r="J61" s="32" t="str">
        <f t="shared" si="16"/>
        <v/>
      </c>
      <c r="K61" s="32" t="str">
        <f t="shared" si="17"/>
        <v/>
      </c>
      <c r="L61" s="32" t="str">
        <f>IF(K61="","",LARGE(G57:G76,M61))</f>
        <v/>
      </c>
      <c r="M61" s="44">
        <v>5</v>
      </c>
      <c r="N61" s="26"/>
      <c r="O61" s="45" t="str">
        <f>IF(R61&lt;&gt;"",_xlfn.RANK.EQ(R61,R57:R76,0),"")</f>
        <v/>
      </c>
      <c r="P61" s="23" t="str">
        <f>IF(K61="","",VLOOKUP(L61,G57:J76,2,0))</f>
        <v/>
      </c>
      <c r="Q61" s="23" t="str">
        <f>IF(K61="","",VLOOKUP(P61,LISTAS!$F$5:$G$204,2,0))</f>
        <v/>
      </c>
      <c r="R61" s="37" t="str">
        <f>IF(K61="","",VLOOKUP(L61,G57:J76,4,0))</f>
        <v/>
      </c>
      <c r="S61" s="24" t="str">
        <f t="shared" si="18"/>
        <v/>
      </c>
      <c r="T61" s="24" t="str">
        <f t="shared" si="19"/>
        <v/>
      </c>
    </row>
    <row r="62" spans="1:20" s="5" customFormat="1" ht="18.75" customHeight="1" x14ac:dyDescent="0.3">
      <c r="B62" s="21"/>
      <c r="C62" s="21" t="str">
        <f>IF(B62="","",VLOOKUP(B62,LISTAS!$F$5:$I$204,2,0))</f>
        <v/>
      </c>
      <c r="D62" s="21" t="str">
        <f>IF(B62="","",VLOOKUP(B62,LISTAS!$F$5:$I$207,4,0))</f>
        <v/>
      </c>
      <c r="E62" s="36"/>
      <c r="G62" s="32" t="str">
        <f t="shared" si="14"/>
        <v/>
      </c>
      <c r="H62" s="33" t="str">
        <f t="shared" si="15"/>
        <v/>
      </c>
      <c r="I62" s="33" t="str">
        <f t="shared" si="15"/>
        <v/>
      </c>
      <c r="J62" s="32" t="str">
        <f t="shared" si="16"/>
        <v/>
      </c>
      <c r="K62" s="32" t="str">
        <f t="shared" si="17"/>
        <v/>
      </c>
      <c r="L62" s="32" t="str">
        <f>IF(K62="","",LARGE(G57:G76,M62))</f>
        <v/>
      </c>
      <c r="M62" s="44">
        <v>6</v>
      </c>
      <c r="N62" s="26"/>
      <c r="O62" s="45" t="str">
        <f>IF(R62&lt;&gt;"",_xlfn.RANK.EQ(R62,R57:R76,0),"")</f>
        <v/>
      </c>
      <c r="P62" s="23" t="str">
        <f>IF(K62="","",VLOOKUP(L62,G57:J76,2,0))</f>
        <v/>
      </c>
      <c r="Q62" s="23" t="str">
        <f>IF(K62="","",VLOOKUP(P62,LISTAS!$F$5:$G$204,2,0))</f>
        <v/>
      </c>
      <c r="R62" s="37" t="str">
        <f>IF(K62="","",VLOOKUP(L62,G57:J76,4,0))</f>
        <v/>
      </c>
      <c r="S62" s="24" t="str">
        <f t="shared" si="18"/>
        <v/>
      </c>
      <c r="T62" s="24" t="str">
        <f t="shared" si="19"/>
        <v/>
      </c>
    </row>
    <row r="63" spans="1:20" s="5" customFormat="1" ht="18.75" customHeight="1" x14ac:dyDescent="0.3">
      <c r="B63" s="21"/>
      <c r="C63" s="21" t="str">
        <f>IF(B63="","",VLOOKUP(B63,LISTAS!$F$5:$I$204,2,0))</f>
        <v/>
      </c>
      <c r="D63" s="21" t="str">
        <f>IF(B63="","",VLOOKUP(B63,LISTAS!$F$5:$I$207,4,0))</f>
        <v/>
      </c>
      <c r="E63" s="36"/>
      <c r="G63" s="32" t="str">
        <f t="shared" si="14"/>
        <v/>
      </c>
      <c r="H63" s="33" t="str">
        <f t="shared" si="15"/>
        <v/>
      </c>
      <c r="I63" s="33" t="str">
        <f t="shared" si="15"/>
        <v/>
      </c>
      <c r="J63" s="32" t="str">
        <f t="shared" si="16"/>
        <v/>
      </c>
      <c r="K63" s="32" t="str">
        <f t="shared" si="17"/>
        <v/>
      </c>
      <c r="L63" s="32" t="str">
        <f>IF(K63="","",LARGE(G57:G76,M63))</f>
        <v/>
      </c>
      <c r="M63" s="44">
        <v>7</v>
      </c>
      <c r="N63" s="26"/>
      <c r="O63" s="45" t="str">
        <f>IF(R63&lt;&gt;"",_xlfn.RANK.EQ(R63,R57:R76,0),"")</f>
        <v/>
      </c>
      <c r="P63" s="23" t="str">
        <f>IF(K63="","",VLOOKUP(L63,G57:J76,2,0))</f>
        <v/>
      </c>
      <c r="Q63" s="23" t="str">
        <f>IF(K63="","",VLOOKUP(P63,LISTAS!$F$5:$G$204,2,0))</f>
        <v/>
      </c>
      <c r="R63" s="37" t="str">
        <f>IF(K63="","",VLOOKUP(L63,G57:J76,4,0))</f>
        <v/>
      </c>
      <c r="S63" s="24" t="str">
        <f t="shared" si="18"/>
        <v/>
      </c>
      <c r="T63" s="24" t="str">
        <f t="shared" si="19"/>
        <v/>
      </c>
    </row>
    <row r="64" spans="1:20" s="5" customFormat="1" ht="18.75" customHeight="1" x14ac:dyDescent="0.3">
      <c r="B64" s="21"/>
      <c r="C64" s="21" t="str">
        <f>IF(B64="","",VLOOKUP(B64,LISTAS!$F$5:$I$204,2,0))</f>
        <v/>
      </c>
      <c r="D64" s="21" t="str">
        <f>IF(B64="","",VLOOKUP(B64,LISTAS!$F$5:$I$207,4,0))</f>
        <v/>
      </c>
      <c r="E64" s="36"/>
      <c r="G64" s="32"/>
      <c r="H64" s="33"/>
      <c r="I64" s="33"/>
      <c r="J64" s="32"/>
      <c r="K64" s="32"/>
      <c r="L64" s="32" t="str">
        <f>IF(K64="","",LARGE(G57:G76,M64))</f>
        <v/>
      </c>
      <c r="M64" s="44">
        <v>8</v>
      </c>
      <c r="N64" s="26"/>
      <c r="O64" s="45" t="str">
        <f>IF(R64&lt;&gt;"",_xlfn.RANK.EQ(R64,R57:R76,0),"")</f>
        <v/>
      </c>
      <c r="P64" s="23" t="str">
        <f>IF(K64="","",VLOOKUP(L64,G57:J76,2,0))</f>
        <v/>
      </c>
      <c r="Q64" s="23" t="str">
        <f>IF(K64="","",VLOOKUP(P64,LISTAS!$F$5:$G$204,2,0))</f>
        <v/>
      </c>
      <c r="R64" s="37" t="str">
        <f>IF(K64="","",VLOOKUP(L64,G57:J76,4,0))</f>
        <v/>
      </c>
      <c r="S64" s="24" t="str">
        <f t="shared" si="18"/>
        <v/>
      </c>
      <c r="T64" s="24" t="str">
        <f t="shared" si="19"/>
        <v/>
      </c>
    </row>
    <row r="65" spans="1:20" s="5" customFormat="1" ht="18.75" customHeight="1" x14ac:dyDescent="0.3">
      <c r="B65" s="21"/>
      <c r="C65" s="21" t="str">
        <f>IF(B65="","",VLOOKUP(B65,LISTAS!$F$5:$I$204,2,0))</f>
        <v/>
      </c>
      <c r="D65" s="21" t="str">
        <f>IF(B65="","",VLOOKUP(B65,LISTAS!$F$5:$I$207,4,0))</f>
        <v/>
      </c>
      <c r="E65" s="36"/>
      <c r="G65" s="32"/>
      <c r="H65" s="33"/>
      <c r="I65" s="33"/>
      <c r="J65" s="32"/>
      <c r="K65" s="32"/>
      <c r="L65" s="32" t="str">
        <f>IF(K65="","",LARGE(G57:G76,M65))</f>
        <v/>
      </c>
      <c r="M65" s="44">
        <v>9</v>
      </c>
      <c r="N65" s="26"/>
      <c r="O65" s="45" t="str">
        <f>IF(R65&lt;&gt;"",_xlfn.RANK.EQ(R65,R57:R76,0),"")</f>
        <v/>
      </c>
      <c r="P65" s="23" t="str">
        <f>IF(K65="","",VLOOKUP(L65,G57:J76,2,0))</f>
        <v/>
      </c>
      <c r="Q65" s="23" t="str">
        <f>IF(K65="","",VLOOKUP(P65,LISTAS!$F$5:$G$204,2,0))</f>
        <v/>
      </c>
      <c r="R65" s="37" t="str">
        <f>IF(K65="","",VLOOKUP(L65,G57:J76,4,0))</f>
        <v/>
      </c>
      <c r="S65" s="24" t="str">
        <f t="shared" si="18"/>
        <v/>
      </c>
      <c r="T65" s="24" t="str">
        <f t="shared" si="19"/>
        <v/>
      </c>
    </row>
    <row r="66" spans="1:20" s="5" customFormat="1" ht="18.75" customHeight="1" x14ac:dyDescent="0.3">
      <c r="B66" s="21"/>
      <c r="C66" s="21" t="str">
        <f>IF(B66="","",VLOOKUP(B66,LISTAS!$F$5:$I$204,2,0))</f>
        <v/>
      </c>
      <c r="D66" s="21" t="str">
        <f>IF(B66="","",VLOOKUP(B66,LISTAS!$F$5:$I$207,4,0))</f>
        <v/>
      </c>
      <c r="E66" s="36"/>
      <c r="G66" s="32"/>
      <c r="H66" s="33"/>
      <c r="I66" s="33"/>
      <c r="J66" s="32"/>
      <c r="K66" s="32"/>
      <c r="L66" s="32" t="str">
        <f>IF(K66="","",LARGE(G57:G76,M66))</f>
        <v/>
      </c>
      <c r="M66" s="44">
        <v>10</v>
      </c>
      <c r="N66" s="26"/>
      <c r="O66" s="45" t="str">
        <f>IF(R66&lt;&gt;"",_xlfn.RANK.EQ(R66,R57:R76,0),"")</f>
        <v/>
      </c>
      <c r="P66" s="23" t="str">
        <f>IF(K66="","",VLOOKUP(L66,G57:J76,2,0))</f>
        <v/>
      </c>
      <c r="Q66" s="23" t="str">
        <f>IF(K66="","",VLOOKUP(P66,LISTAS!$F$5:$G$204,2,0))</f>
        <v/>
      </c>
      <c r="R66" s="37" t="str">
        <f>IF(K66="","",VLOOKUP(L66,G57:J76,4,0))</f>
        <v/>
      </c>
      <c r="S66" s="24" t="str">
        <f t="shared" si="18"/>
        <v/>
      </c>
      <c r="T66" s="24" t="str">
        <f t="shared" si="19"/>
        <v/>
      </c>
    </row>
    <row r="67" spans="1:20" s="5" customFormat="1" ht="18.75" customHeight="1" x14ac:dyDescent="0.3">
      <c r="B67" s="21"/>
      <c r="C67" s="21" t="str">
        <f>IF(B67="","",VLOOKUP(B67,LISTAS!$F$5:$I$204,2,0))</f>
        <v/>
      </c>
      <c r="D67" s="21" t="str">
        <f>IF(B67="","",VLOOKUP(B67,LISTAS!$F$5:$I$207,4,0))</f>
        <v/>
      </c>
      <c r="E67" s="36"/>
      <c r="G67" s="32"/>
      <c r="H67" s="33"/>
      <c r="I67" s="33"/>
      <c r="J67" s="32"/>
      <c r="K67" s="32"/>
      <c r="L67" s="32" t="str">
        <f>IF(K67="","",LARGE(G57:G76,M67))</f>
        <v/>
      </c>
      <c r="M67" s="44">
        <v>11</v>
      </c>
      <c r="N67" s="26"/>
      <c r="O67" s="45" t="str">
        <f>IF(R67&lt;&gt;"",_xlfn.RANK.EQ(R67,R57:R76,0),"")</f>
        <v/>
      </c>
      <c r="P67" s="23" t="str">
        <f>IF(K67="","",VLOOKUP(L67,G57:J76,2,0))</f>
        <v/>
      </c>
      <c r="Q67" s="23" t="str">
        <f>IF(K67="","",VLOOKUP(P67,LISTAS!$F$5:$G$204,2,0))</f>
        <v/>
      </c>
      <c r="R67" s="37" t="str">
        <f>IF(K67="","",VLOOKUP(L67,G57:J76,4,0))</f>
        <v/>
      </c>
      <c r="S67" s="24" t="str">
        <f t="shared" si="18"/>
        <v/>
      </c>
      <c r="T67" s="24" t="str">
        <f t="shared" si="19"/>
        <v/>
      </c>
    </row>
    <row r="68" spans="1:20" s="5" customFormat="1" ht="18.75" customHeight="1" x14ac:dyDescent="0.3">
      <c r="B68" s="21"/>
      <c r="C68" s="21" t="str">
        <f>IF(B68="","",VLOOKUP(B68,LISTAS!$F$5:$I$204,2,0))</f>
        <v/>
      </c>
      <c r="D68" s="21" t="str">
        <f>IF(B68="","",VLOOKUP(B68,LISTAS!$F$5:$I$207,4,0))</f>
        <v/>
      </c>
      <c r="E68" s="36"/>
      <c r="G68" s="32"/>
      <c r="H68" s="33"/>
      <c r="I68" s="33"/>
      <c r="J68" s="32"/>
      <c r="K68" s="32"/>
      <c r="L68" s="32" t="str">
        <f>IF(K68="","",LARGE(G57:G76,M68))</f>
        <v/>
      </c>
      <c r="M68" s="44">
        <v>12</v>
      </c>
      <c r="N68" s="26"/>
      <c r="O68" s="45" t="str">
        <f>IF(R68&lt;&gt;"",_xlfn.RANK.EQ(R68,R57:R76,0),"")</f>
        <v/>
      </c>
      <c r="P68" s="23" t="str">
        <f>IF(K68="","",VLOOKUP(L68,G57:J76,2,0))</f>
        <v/>
      </c>
      <c r="Q68" s="23" t="str">
        <f>IF(K68="","",VLOOKUP(P68,LISTAS!$F$5:$G$204,2,0))</f>
        <v/>
      </c>
      <c r="R68" s="37" t="str">
        <f>IF(K68="","",VLOOKUP(L68,G57:J76,4,0))</f>
        <v/>
      </c>
      <c r="S68" s="24" t="str">
        <f t="shared" si="18"/>
        <v/>
      </c>
      <c r="T68" s="24" t="str">
        <f t="shared" si="19"/>
        <v/>
      </c>
    </row>
    <row r="69" spans="1:20" s="5" customFormat="1" ht="18.75" customHeight="1" x14ac:dyDescent="0.3">
      <c r="B69" s="21"/>
      <c r="C69" s="21" t="str">
        <f>IF(B69="","",VLOOKUP(B69,LISTAS!$F$5:$I$204,2,0))</f>
        <v/>
      </c>
      <c r="D69" s="21" t="str">
        <f>IF(B69="","",VLOOKUP(B69,LISTAS!$F$5:$I$207,4,0))</f>
        <v/>
      </c>
      <c r="E69" s="36"/>
      <c r="G69" s="32"/>
      <c r="H69" s="33"/>
      <c r="I69" s="33"/>
      <c r="J69" s="32"/>
      <c r="K69" s="32"/>
      <c r="L69" s="32" t="str">
        <f>IF(K69="","",LARGE(G57:G76,M69))</f>
        <v/>
      </c>
      <c r="M69" s="44">
        <v>13</v>
      </c>
      <c r="N69" s="26"/>
      <c r="O69" s="45" t="str">
        <f>IF(R69&lt;&gt;"",_xlfn.RANK.EQ(R69,R57:R76,0),"")</f>
        <v/>
      </c>
      <c r="P69" s="23" t="str">
        <f>IF(K69="","",VLOOKUP(L69,G57:J76,2,0))</f>
        <v/>
      </c>
      <c r="Q69" s="23" t="str">
        <f>IF(K69="","",VLOOKUP(P69,LISTAS!$F$5:$G$204,2,0))</f>
        <v/>
      </c>
      <c r="R69" s="37" t="str">
        <f>IF(K69="","",VLOOKUP(L69,G57:J76,4,0))</f>
        <v/>
      </c>
      <c r="S69" s="24" t="str">
        <f t="shared" si="18"/>
        <v/>
      </c>
      <c r="T69" s="24" t="str">
        <f t="shared" si="19"/>
        <v/>
      </c>
    </row>
    <row r="70" spans="1:20" s="5" customFormat="1" ht="18.75" customHeight="1" x14ac:dyDescent="0.3">
      <c r="B70" s="21"/>
      <c r="C70" s="21" t="str">
        <f>IF(B70="","",VLOOKUP(B70,LISTAS!$F$5:$I$204,2,0))</f>
        <v/>
      </c>
      <c r="D70" s="21" t="str">
        <f>IF(B70="","",VLOOKUP(B70,LISTAS!$F$5:$I$207,4,0))</f>
        <v/>
      </c>
      <c r="E70" s="36"/>
      <c r="G70" s="32"/>
      <c r="H70" s="33"/>
      <c r="I70" s="33"/>
      <c r="J70" s="32"/>
      <c r="K70" s="32"/>
      <c r="L70" s="32" t="str">
        <f>IF(K70="","",LARGE(G57:G76,M70))</f>
        <v/>
      </c>
      <c r="M70" s="44">
        <v>14</v>
      </c>
      <c r="N70" s="26"/>
      <c r="O70" s="45" t="str">
        <f>IF(R70&lt;&gt;"",_xlfn.RANK.EQ(R70,R57:R76,0),"")</f>
        <v/>
      </c>
      <c r="P70" s="23" t="str">
        <f>IF(K70="","",VLOOKUP(L70,G57:J76,2,0))</f>
        <v/>
      </c>
      <c r="Q70" s="23" t="str">
        <f>IF(K70="","",VLOOKUP(P70,LISTAS!$F$5:$G$204,2,0))</f>
        <v/>
      </c>
      <c r="R70" s="37" t="str">
        <f>IF(K70="","",VLOOKUP(L70,G57:J76,4,0))</f>
        <v/>
      </c>
      <c r="S70" s="24" t="str">
        <f t="shared" si="18"/>
        <v/>
      </c>
      <c r="T70" s="24" t="str">
        <f t="shared" si="19"/>
        <v/>
      </c>
    </row>
    <row r="71" spans="1:20" s="5" customFormat="1" ht="18.75" customHeight="1" x14ac:dyDescent="0.3">
      <c r="B71" s="21"/>
      <c r="C71" s="21" t="str">
        <f>IF(B71="","",VLOOKUP(B71,LISTAS!$F$5:$I$204,2,0))</f>
        <v/>
      </c>
      <c r="D71" s="21" t="str">
        <f>IF(B71="","",VLOOKUP(B71,LISTAS!$F$5:$I$207,4,0))</f>
        <v/>
      </c>
      <c r="E71" s="36"/>
      <c r="G71" s="32"/>
      <c r="H71" s="33"/>
      <c r="I71" s="33"/>
      <c r="J71" s="32"/>
      <c r="K71" s="32"/>
      <c r="L71" s="32" t="str">
        <f>IF(K71="","",LARGE(G57:G76,M71))</f>
        <v/>
      </c>
      <c r="M71" s="44">
        <v>15</v>
      </c>
      <c r="N71" s="26"/>
      <c r="O71" s="45" t="str">
        <f>IF(R71&lt;&gt;"",_xlfn.RANK.EQ(R71,R57:R76,0),"")</f>
        <v/>
      </c>
      <c r="P71" s="23" t="str">
        <f>IF(K71="","",VLOOKUP(L71,G57:J76,2,0))</f>
        <v/>
      </c>
      <c r="Q71" s="23" t="str">
        <f>IF(K71="","",VLOOKUP(P71,LISTAS!$F$5:$G$204,2,0))</f>
        <v/>
      </c>
      <c r="R71" s="37" t="str">
        <f>IF(K71="","",VLOOKUP(L71,G57:J76,4,0))</f>
        <v/>
      </c>
      <c r="S71" s="24" t="str">
        <f t="shared" si="18"/>
        <v/>
      </c>
      <c r="T71" s="24" t="str">
        <f t="shared" si="19"/>
        <v/>
      </c>
    </row>
    <row r="72" spans="1:20" s="5" customFormat="1" ht="18.75" customHeight="1" x14ac:dyDescent="0.3">
      <c r="B72" s="21"/>
      <c r="C72" s="21" t="str">
        <f>IF(B72="","",VLOOKUP(B72,LISTAS!$F$5:$I$204,2,0))</f>
        <v/>
      </c>
      <c r="D72" s="21" t="str">
        <f>IF(B72="","",VLOOKUP(B72,LISTAS!$F$5:$I$207,4,0))</f>
        <v/>
      </c>
      <c r="E72" s="36"/>
      <c r="G72" s="32"/>
      <c r="H72" s="33"/>
      <c r="I72" s="33"/>
      <c r="J72" s="32"/>
      <c r="K72" s="32"/>
      <c r="L72" s="32" t="str">
        <f>IF(K72="","",LARGE(G57:G76,M72))</f>
        <v/>
      </c>
      <c r="M72" s="44">
        <v>16</v>
      </c>
      <c r="N72" s="26"/>
      <c r="O72" s="45" t="str">
        <f>IF(R72&lt;&gt;"",_xlfn.RANK.EQ(R72,R57:R76,0),"")</f>
        <v/>
      </c>
      <c r="P72" s="23" t="str">
        <f>IF(K72="","",VLOOKUP(L72,G57:J76,2,0))</f>
        <v/>
      </c>
      <c r="Q72" s="23" t="str">
        <f>IF(K72="","",VLOOKUP(P72,LISTAS!$F$5:$G$204,2,0))</f>
        <v/>
      </c>
      <c r="R72" s="37" t="str">
        <f>IF(K72="","",VLOOKUP(L72,G57:J76,4,0))</f>
        <v/>
      </c>
      <c r="S72" s="24" t="str">
        <f t="shared" si="18"/>
        <v/>
      </c>
      <c r="T72" s="24" t="str">
        <f t="shared" si="19"/>
        <v/>
      </c>
    </row>
    <row r="73" spans="1:20" s="5" customFormat="1" ht="18.75" customHeight="1" x14ac:dyDescent="0.3">
      <c r="B73" s="21"/>
      <c r="C73" s="21" t="str">
        <f>IF(B73="","",VLOOKUP(B73,LISTAS!$F$5:$I$204,2,0))</f>
        <v/>
      </c>
      <c r="D73" s="21" t="str">
        <f>IF(B73="","",VLOOKUP(B73,LISTAS!$F$5:$I$207,4,0))</f>
        <v/>
      </c>
      <c r="E73" s="36"/>
      <c r="G73" s="32" t="str">
        <f t="shared" si="14"/>
        <v/>
      </c>
      <c r="H73" s="33" t="str">
        <f t="shared" ref="H73:I76" si="20">IF($K73="","",IF(B73="","",B73))</f>
        <v/>
      </c>
      <c r="I73" s="33" t="str">
        <f t="shared" si="20"/>
        <v/>
      </c>
      <c r="J73" s="32" t="str">
        <f t="shared" si="16"/>
        <v/>
      </c>
      <c r="K73" s="32" t="str">
        <f t="shared" si="17"/>
        <v/>
      </c>
      <c r="L73" s="32" t="str">
        <f>IF(K73="","",LARGE(G57:G76,M73))</f>
        <v/>
      </c>
      <c r="M73" s="44">
        <v>17</v>
      </c>
      <c r="N73" s="26"/>
      <c r="O73" s="45" t="str">
        <f>IF(R73&lt;&gt;"",_xlfn.RANK.EQ(R73,R57:R76,0),"")</f>
        <v/>
      </c>
      <c r="P73" s="23" t="str">
        <f>IF(K73="","",VLOOKUP(L73,G57:J76,2,0))</f>
        <v/>
      </c>
      <c r="Q73" s="23" t="str">
        <f>IF(K73="","",VLOOKUP(P73,LISTAS!$F$5:$G$204,2,0))</f>
        <v/>
      </c>
      <c r="R73" s="37" t="str">
        <f>IF(K73="","",VLOOKUP(L73,G57:J76,4,0))</f>
        <v/>
      </c>
      <c r="S73" s="24" t="str">
        <f t="shared" si="18"/>
        <v/>
      </c>
      <c r="T73" s="24" t="str">
        <f t="shared" si="19"/>
        <v/>
      </c>
    </row>
    <row r="74" spans="1:20" s="5" customFormat="1" ht="18.75" customHeight="1" x14ac:dyDescent="0.3">
      <c r="B74" s="21"/>
      <c r="C74" s="21" t="str">
        <f>IF(B74="","",VLOOKUP(B74,LISTAS!$F$5:$I$204,2,0))</f>
        <v/>
      </c>
      <c r="D74" s="21" t="str">
        <f>IF(B74="","",VLOOKUP(B74,LISTAS!$F$5:$I$207,4,0))</f>
        <v/>
      </c>
      <c r="E74" s="36"/>
      <c r="G74" s="32" t="str">
        <f t="shared" si="14"/>
        <v/>
      </c>
      <c r="H74" s="33" t="str">
        <f t="shared" si="20"/>
        <v/>
      </c>
      <c r="I74" s="33" t="str">
        <f t="shared" si="20"/>
        <v/>
      </c>
      <c r="J74" s="32" t="str">
        <f t="shared" si="16"/>
        <v/>
      </c>
      <c r="K74" s="32" t="str">
        <f t="shared" si="17"/>
        <v/>
      </c>
      <c r="L74" s="32" t="str">
        <f>IF(K74="","",LARGE(G57:G76,M74))</f>
        <v/>
      </c>
      <c r="M74" s="44">
        <v>18</v>
      </c>
      <c r="N74" s="26"/>
      <c r="O74" s="45" t="str">
        <f>IF(R74&lt;&gt;"",_xlfn.RANK.EQ(R74,R57:R76,0),"")</f>
        <v/>
      </c>
      <c r="P74" s="23" t="str">
        <f>IF(K74="","",VLOOKUP(L74,G57:J76,2,0))</f>
        <v/>
      </c>
      <c r="Q74" s="23" t="str">
        <f>IF(K74="","",VLOOKUP(P74,LISTAS!$F$5:$G$204,2,0))</f>
        <v/>
      </c>
      <c r="R74" s="37" t="str">
        <f>IF(K74="","",VLOOKUP(L74,G57:J76,4,0))</f>
        <v/>
      </c>
      <c r="S74" s="24" t="str">
        <f t="shared" si="18"/>
        <v/>
      </c>
      <c r="T74" s="24" t="str">
        <f t="shared" si="19"/>
        <v/>
      </c>
    </row>
    <row r="75" spans="1:20" s="5" customFormat="1" ht="18.75" customHeight="1" x14ac:dyDescent="0.3">
      <c r="B75" s="21"/>
      <c r="C75" s="21" t="str">
        <f>IF(B75="","",VLOOKUP(B75,LISTAS!$F$5:$I$204,2,0))</f>
        <v/>
      </c>
      <c r="D75" s="21" t="str">
        <f>IF(B75="","",VLOOKUP(B75,LISTAS!$F$5:$I$207,4,0))</f>
        <v/>
      </c>
      <c r="E75" s="36"/>
      <c r="G75" s="32"/>
      <c r="H75" s="33"/>
      <c r="I75" s="33"/>
      <c r="J75" s="32"/>
      <c r="K75" s="32"/>
      <c r="L75" s="32" t="str">
        <f>IF(K75="","",LARGE(G57:G76,M75))</f>
        <v/>
      </c>
      <c r="M75" s="44">
        <v>19</v>
      </c>
      <c r="N75" s="26"/>
      <c r="O75" s="45" t="str">
        <f>IF(R75&lt;&gt;"",_xlfn.RANK.EQ(R75,R57:R76,0),"")</f>
        <v/>
      </c>
      <c r="P75" s="23" t="str">
        <f>IF(K75="","",VLOOKUP(L75,G57:J76,2,0))</f>
        <v/>
      </c>
      <c r="Q75" s="23" t="str">
        <f>IF(K75="","",VLOOKUP(P75,LISTAS!$F$5:$G$204,2,0))</f>
        <v/>
      </c>
      <c r="R75" s="37" t="str">
        <f>IF(K75="","",VLOOKUP(L75,G57:J76,4,0))</f>
        <v/>
      </c>
      <c r="S75" s="24" t="str">
        <f t="shared" si="18"/>
        <v/>
      </c>
      <c r="T75" s="24" t="str">
        <f t="shared" si="19"/>
        <v/>
      </c>
    </row>
    <row r="76" spans="1:20" s="5" customFormat="1" ht="18.75" customHeight="1" x14ac:dyDescent="0.3">
      <c r="B76" s="21"/>
      <c r="C76" s="21" t="str">
        <f>IF(B76="","",VLOOKUP(B76,LISTAS!$F$5:$I$204,2,0))</f>
        <v/>
      </c>
      <c r="D76" s="21" t="str">
        <f>IF(B76="","",VLOOKUP(B76,LISTAS!$F$5:$I$207,4,0))</f>
        <v/>
      </c>
      <c r="E76" s="36"/>
      <c r="G76" s="32" t="str">
        <f t="shared" si="14"/>
        <v/>
      </c>
      <c r="H76" s="33" t="str">
        <f t="shared" si="20"/>
        <v/>
      </c>
      <c r="I76" s="33" t="str">
        <f t="shared" si="20"/>
        <v/>
      </c>
      <c r="J76" s="32" t="str">
        <f t="shared" si="16"/>
        <v/>
      </c>
      <c r="K76" s="32" t="str">
        <f t="shared" si="17"/>
        <v/>
      </c>
      <c r="L76" s="32" t="str">
        <f>IF(K76="","",LARGE(G57:G76,M76))</f>
        <v/>
      </c>
      <c r="M76" s="44">
        <v>20</v>
      </c>
      <c r="N76" s="26"/>
      <c r="O76" s="45" t="str">
        <f>IF(R76&lt;&gt;"",_xlfn.RANK.EQ(R76,R57:R76,0),"")</f>
        <v/>
      </c>
      <c r="P76" s="23" t="str">
        <f>IF(K76="","",VLOOKUP(L76,G57:J76,2,0))</f>
        <v/>
      </c>
      <c r="Q76" s="23" t="str">
        <f>IF(K76="","",VLOOKUP(P76,LISTAS!$F$5:$G$204,2,0))</f>
        <v/>
      </c>
      <c r="R76" s="37" t="str">
        <f>IF(K76="","",VLOOKUP(L76,G57:J76,4,0))</f>
        <v/>
      </c>
      <c r="S76" s="24" t="str">
        <f t="shared" si="18"/>
        <v/>
      </c>
      <c r="T76" s="24" t="str">
        <f t="shared" si="19"/>
        <v/>
      </c>
    </row>
    <row r="77" spans="1:20" ht="20.25" customHeight="1" x14ac:dyDescent="0.25"/>
    <row r="78" spans="1:20" ht="20.25" customHeight="1" x14ac:dyDescent="0.25">
      <c r="A78" s="2"/>
      <c r="B78" s="54" t="s">
        <v>34</v>
      </c>
      <c r="C78" s="55"/>
      <c r="E78" s="34"/>
      <c r="F78" s="35"/>
      <c r="G78" s="11"/>
      <c r="H78" s="12"/>
      <c r="I78" s="12"/>
      <c r="J78" s="12"/>
      <c r="K78" s="13"/>
      <c r="L78" s="12"/>
      <c r="M78" s="14"/>
      <c r="N78" s="43"/>
      <c r="O78" s="56" t="s">
        <v>13</v>
      </c>
      <c r="P78" s="57"/>
      <c r="Q78" s="57"/>
      <c r="R78" s="57"/>
      <c r="S78" s="57"/>
      <c r="T78" s="58"/>
    </row>
    <row r="79" spans="1:20" ht="20.25" hidden="1" customHeight="1" x14ac:dyDescent="0.25">
      <c r="A79" s="2"/>
      <c r="B79" s="51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3"/>
    </row>
    <row r="80" spans="1:20" s="15" customFormat="1" ht="28.5" customHeight="1" x14ac:dyDescent="0.25">
      <c r="B80" s="16" t="s">
        <v>14</v>
      </c>
      <c r="C80" s="16" t="s">
        <v>1</v>
      </c>
      <c r="D80" s="16" t="s">
        <v>15</v>
      </c>
      <c r="E80" s="16" t="s">
        <v>2</v>
      </c>
      <c r="F80" s="17"/>
      <c r="G80" s="18"/>
      <c r="H80" s="19"/>
      <c r="I80" s="19"/>
      <c r="J80" s="19"/>
      <c r="K80" s="20"/>
      <c r="L80" s="19"/>
      <c r="M80" s="18"/>
      <c r="N80" s="18"/>
      <c r="O80" s="27" t="s">
        <v>4</v>
      </c>
      <c r="P80" s="27" t="s">
        <v>14</v>
      </c>
      <c r="Q80" s="27" t="s">
        <v>1</v>
      </c>
      <c r="R80" s="27" t="s">
        <v>16</v>
      </c>
      <c r="S80" s="42" t="s">
        <v>17</v>
      </c>
      <c r="T80" s="42" t="s">
        <v>18</v>
      </c>
    </row>
    <row r="81" spans="2:20" s="5" customFormat="1" ht="18.75" customHeight="1" x14ac:dyDescent="0.25">
      <c r="B81" s="21"/>
      <c r="C81" s="21" t="str">
        <f>IF(B81="","",VLOOKUP(B81,LISTAS!$F$5:$I$204,2,0))</f>
        <v/>
      </c>
      <c r="D81" s="21" t="str">
        <f>IF(B81="","",VLOOKUP(B81,LISTAS!$F$5:$I$207,4,0))</f>
        <v/>
      </c>
      <c r="E81" s="36"/>
      <c r="G81" s="32" t="str">
        <f t="shared" ref="G81:G100" si="21">IF(E81="","",E81+(ROW(E81)/10000))</f>
        <v/>
      </c>
      <c r="H81" s="33" t="str">
        <f t="shared" ref="H81:I87" si="22">IF($K81="","",IF(B81="","",B81))</f>
        <v/>
      </c>
      <c r="I81" s="33" t="str">
        <f t="shared" si="22"/>
        <v/>
      </c>
      <c r="J81" s="32" t="str">
        <f t="shared" ref="J81:J100" si="23">IF($K81="","",E81)</f>
        <v/>
      </c>
      <c r="K81" s="32" t="str">
        <f t="shared" ref="K81:K100" si="24">G81</f>
        <v/>
      </c>
      <c r="L81" s="32" t="str">
        <f>IF(K81="","",LARGE(G81:G100,M81))</f>
        <v/>
      </c>
      <c r="M81" s="44">
        <v>1</v>
      </c>
      <c r="N81" s="22"/>
      <c r="O81" s="45" t="str">
        <f>IF(R81&lt;&gt;"",_xlfn.RANK.EQ(R81,R81:R100,0),"")</f>
        <v/>
      </c>
      <c r="P81" s="23" t="str">
        <f>IF(K81="","",VLOOKUP(L81,G81:J100,2,0))</f>
        <v/>
      </c>
      <c r="Q81" s="23" t="str">
        <f>IF(K81="","",VLOOKUP(P81,LISTAS!$F$5:$G$204,2,0))</f>
        <v/>
      </c>
      <c r="R81" s="37" t="str">
        <f>IF(K81="","",VLOOKUP(L81,G81:J100,4,0))</f>
        <v/>
      </c>
      <c r="S81" s="24" t="str">
        <f>IF($O81="","",IF($O81=1,400,IF($O81=2,340,IF($O81=3,300,IF($O81=4,280,IF($O81=5,270,IF($O81=6,260,IF($O81=7,250,IF($O81=8,240,IF($O81=9,200,IF($O81=10,200,IF($O81=11,200,IF($O81=12,200,IF($O81=13,200,IF($O81=14,200,IF($O81=15,200,IF($O81=16,200,IF($O81&gt;16,"",""))))))))))))))))))</f>
        <v/>
      </c>
      <c r="T81" s="24" t="str">
        <f>IF(O81="","",IF($F$7="NÃO","",IF(O81=1,400,IF(O81=2,340,IF(O81=3,300,IF(O81=4,280,IF(O81=5,270,IF(O81=6,260,IF(O81=7,250,IF(O81=8,240,IF(O81=9,200,IF(O81=10,200,IF(O81=11,200,IF(O81=12,200,IF(O81=13,200,IF(O81=14,200,IF(O81=15,200,IF(O81=16,200,IF(O81&gt;16,"","")))))))))))))))))))</f>
        <v/>
      </c>
    </row>
    <row r="82" spans="2:20" s="5" customFormat="1" ht="18.75" customHeight="1" x14ac:dyDescent="0.25">
      <c r="B82" s="21"/>
      <c r="C82" s="21" t="str">
        <f>IF(B82="","",VLOOKUP(B82,LISTAS!$F$5:$I$204,2,0))</f>
        <v/>
      </c>
      <c r="D82" s="21" t="str">
        <f>IF(B82="","",VLOOKUP(B82,LISTAS!$F$5:$I$207,4,0))</f>
        <v/>
      </c>
      <c r="E82" s="36"/>
      <c r="G82" s="32" t="str">
        <f t="shared" si="21"/>
        <v/>
      </c>
      <c r="H82" s="33" t="str">
        <f t="shared" si="22"/>
        <v/>
      </c>
      <c r="I82" s="33" t="str">
        <f t="shared" si="22"/>
        <v/>
      </c>
      <c r="J82" s="32" t="str">
        <f t="shared" si="23"/>
        <v/>
      </c>
      <c r="K82" s="32" t="str">
        <f t="shared" si="24"/>
        <v/>
      </c>
      <c r="L82" s="32" t="str">
        <f>IF(K82="","",LARGE(G81:G100,M82))</f>
        <v/>
      </c>
      <c r="M82" s="44">
        <v>2</v>
      </c>
      <c r="N82" s="25"/>
      <c r="O82" s="45" t="str">
        <f>IF(R82&lt;&gt;"",_xlfn.RANK.EQ(R82,R81:R100,0),"")</f>
        <v/>
      </c>
      <c r="P82" s="23" t="str">
        <f>IF(K82="","",VLOOKUP(L82,G81:J100,2,0))</f>
        <v/>
      </c>
      <c r="Q82" s="23" t="str">
        <f>IF(K82="","",VLOOKUP(P82,LISTAS!$F$5:$G$204,2,0))</f>
        <v/>
      </c>
      <c r="R82" s="37" t="str">
        <f>IF(K82="","",VLOOKUP(L82,G81:J100,4,0))</f>
        <v/>
      </c>
      <c r="S82" s="24" t="str">
        <f t="shared" ref="S82:S100" si="25">IF($O82="","",IF($O82=1,400,IF($O82=2,340,IF($O82=3,300,IF($O82=4,280,IF($O82=5,270,IF($O82=6,260,IF($O82=7,250,IF($O82=8,240,IF($O82=9,200,IF($O82=10,200,IF($O82=11,200,IF($O82=12,200,IF($O82=13,200,IF($O82=14,200,IF($O82=15,200,IF($O82=16,200,IF($O82&gt;16,"",""))))))))))))))))))</f>
        <v/>
      </c>
      <c r="T82" s="24" t="str">
        <f t="shared" ref="T82:T100" si="26">IF(O82="","",IF($F$7="NÃO","",IF(O82=1,400,IF(O82=2,340,IF(O82=3,300,IF(O82=4,280,IF(O82=5,270,IF(O82=6,260,IF(O82=7,250,IF(O82=8,240,IF(O82=9,200,IF(O82=10,200,IF(O82=11,200,IF(O82=12,200,IF(O82=13,200,IF(O82=14,200,IF(O82=15,200,IF(O82=16,200,IF(O82&gt;16,"","")))))))))))))))))))</f>
        <v/>
      </c>
    </row>
    <row r="83" spans="2:20" s="5" customFormat="1" ht="18.75" customHeight="1" x14ac:dyDescent="0.3">
      <c r="B83" s="21"/>
      <c r="C83" s="21" t="str">
        <f>IF(B83="","",VLOOKUP(B83,LISTAS!$F$5:$I$204,2,0))</f>
        <v/>
      </c>
      <c r="D83" s="21" t="str">
        <f>IF(B83="","",VLOOKUP(B83,LISTAS!$F$5:$I$207,4,0))</f>
        <v/>
      </c>
      <c r="E83" s="36"/>
      <c r="G83" s="32" t="str">
        <f t="shared" si="21"/>
        <v/>
      </c>
      <c r="H83" s="33" t="str">
        <f t="shared" si="22"/>
        <v/>
      </c>
      <c r="I83" s="33" t="str">
        <f t="shared" si="22"/>
        <v/>
      </c>
      <c r="J83" s="32" t="str">
        <f t="shared" si="23"/>
        <v/>
      </c>
      <c r="K83" s="32" t="str">
        <f t="shared" si="24"/>
        <v/>
      </c>
      <c r="L83" s="32" t="str">
        <f>IF(K83="","",LARGE(G81:G100,M83))</f>
        <v/>
      </c>
      <c r="M83" s="44">
        <v>3</v>
      </c>
      <c r="N83" s="26"/>
      <c r="O83" s="45" t="str">
        <f>IF(R83&lt;&gt;"",_xlfn.RANK.EQ(R83,R81:R100,0),"")</f>
        <v/>
      </c>
      <c r="P83" s="23" t="str">
        <f>IF(K83="","",VLOOKUP(L83,G81:J100,2,0))</f>
        <v/>
      </c>
      <c r="Q83" s="23" t="str">
        <f>IF(K83="","",VLOOKUP(P83,LISTAS!$F$5:$G$204,2,0))</f>
        <v/>
      </c>
      <c r="R83" s="37" t="str">
        <f>IF(K83="","",VLOOKUP(L83,G81:J100,4,0))</f>
        <v/>
      </c>
      <c r="S83" s="24" t="str">
        <f t="shared" si="25"/>
        <v/>
      </c>
      <c r="T83" s="24" t="str">
        <f t="shared" si="26"/>
        <v/>
      </c>
    </row>
    <row r="84" spans="2:20" s="5" customFormat="1" ht="18.75" customHeight="1" x14ac:dyDescent="0.3">
      <c r="B84" s="21"/>
      <c r="C84" s="21" t="str">
        <f>IF(B84="","",VLOOKUP(B84,LISTAS!$F$5:$I$204,2,0))</f>
        <v/>
      </c>
      <c r="D84" s="21" t="str">
        <f>IF(B84="","",VLOOKUP(B84,LISTAS!$F$5:$I$207,4,0))</f>
        <v/>
      </c>
      <c r="E84" s="36"/>
      <c r="G84" s="32" t="str">
        <f t="shared" si="21"/>
        <v/>
      </c>
      <c r="H84" s="33" t="str">
        <f t="shared" si="22"/>
        <v/>
      </c>
      <c r="I84" s="33" t="str">
        <f t="shared" si="22"/>
        <v/>
      </c>
      <c r="J84" s="32" t="str">
        <f t="shared" si="23"/>
        <v/>
      </c>
      <c r="K84" s="32" t="str">
        <f t="shared" si="24"/>
        <v/>
      </c>
      <c r="L84" s="32" t="str">
        <f>IF(K84="","",LARGE(G81:G100,M84))</f>
        <v/>
      </c>
      <c r="M84" s="44">
        <v>4</v>
      </c>
      <c r="N84" s="26"/>
      <c r="O84" s="45" t="str">
        <f>IF(R84&lt;&gt;"",_xlfn.RANK.EQ(R84,R81:R100,0),"")</f>
        <v/>
      </c>
      <c r="P84" s="23" t="str">
        <f>IF(K84="","",VLOOKUP(L84,G81:J100,2,0))</f>
        <v/>
      </c>
      <c r="Q84" s="23" t="str">
        <f>IF(K84="","",VLOOKUP(P84,LISTAS!$F$5:$G$204,2,0))</f>
        <v/>
      </c>
      <c r="R84" s="37" t="str">
        <f>IF(K84="","",VLOOKUP(L84,G81:J100,4,0))</f>
        <v/>
      </c>
      <c r="S84" s="24" t="str">
        <f t="shared" si="25"/>
        <v/>
      </c>
      <c r="T84" s="24" t="str">
        <f t="shared" si="26"/>
        <v/>
      </c>
    </row>
    <row r="85" spans="2:20" s="5" customFormat="1" ht="18.75" customHeight="1" x14ac:dyDescent="0.3">
      <c r="B85" s="21"/>
      <c r="C85" s="21" t="str">
        <f>IF(B85="","",VLOOKUP(B85,LISTAS!$F$5:$I$204,2,0))</f>
        <v/>
      </c>
      <c r="D85" s="21" t="str">
        <f>IF(B85="","",VLOOKUP(B85,LISTAS!$F$5:$I$207,4,0))</f>
        <v/>
      </c>
      <c r="E85" s="36"/>
      <c r="G85" s="32" t="str">
        <f t="shared" si="21"/>
        <v/>
      </c>
      <c r="H85" s="33" t="str">
        <f t="shared" si="22"/>
        <v/>
      </c>
      <c r="I85" s="33" t="str">
        <f t="shared" si="22"/>
        <v/>
      </c>
      <c r="J85" s="32" t="str">
        <f t="shared" si="23"/>
        <v/>
      </c>
      <c r="K85" s="32" t="str">
        <f t="shared" si="24"/>
        <v/>
      </c>
      <c r="L85" s="32" t="str">
        <f>IF(K85="","",LARGE(G81:G100,M85))</f>
        <v/>
      </c>
      <c r="M85" s="44">
        <v>5</v>
      </c>
      <c r="N85" s="26"/>
      <c r="O85" s="45" t="str">
        <f>IF(R85&lt;&gt;"",_xlfn.RANK.EQ(R85,R81:R100,0),"")</f>
        <v/>
      </c>
      <c r="P85" s="23" t="str">
        <f>IF(K85="","",VLOOKUP(L85,G81:J100,2,0))</f>
        <v/>
      </c>
      <c r="Q85" s="23" t="str">
        <f>IF(K85="","",VLOOKUP(P85,LISTAS!$F$5:$G$204,2,0))</f>
        <v/>
      </c>
      <c r="R85" s="37" t="str">
        <f>IF(K85="","",VLOOKUP(L85,G81:J100,4,0))</f>
        <v/>
      </c>
      <c r="S85" s="24" t="str">
        <f t="shared" si="25"/>
        <v/>
      </c>
      <c r="T85" s="24" t="str">
        <f t="shared" si="26"/>
        <v/>
      </c>
    </row>
    <row r="86" spans="2:20" s="5" customFormat="1" ht="18.75" customHeight="1" x14ac:dyDescent="0.3">
      <c r="B86" s="21"/>
      <c r="C86" s="21" t="str">
        <f>IF(B86="","",VLOOKUP(B86,LISTAS!$F$5:$I$204,2,0))</f>
        <v/>
      </c>
      <c r="D86" s="21" t="str">
        <f>IF(B86="","",VLOOKUP(B86,LISTAS!$F$5:$I$207,4,0))</f>
        <v/>
      </c>
      <c r="E86" s="36"/>
      <c r="G86" s="32" t="str">
        <f t="shared" si="21"/>
        <v/>
      </c>
      <c r="H86" s="33" t="str">
        <f t="shared" si="22"/>
        <v/>
      </c>
      <c r="I86" s="33" t="str">
        <f t="shared" si="22"/>
        <v/>
      </c>
      <c r="J86" s="32" t="str">
        <f t="shared" si="23"/>
        <v/>
      </c>
      <c r="K86" s="32" t="str">
        <f t="shared" si="24"/>
        <v/>
      </c>
      <c r="L86" s="32" t="str">
        <f>IF(K86="","",LARGE(G81:G100,M86))</f>
        <v/>
      </c>
      <c r="M86" s="44">
        <v>6</v>
      </c>
      <c r="N86" s="26"/>
      <c r="O86" s="45" t="str">
        <f>IF(R86&lt;&gt;"",_xlfn.RANK.EQ(R86,R81:R100,0),"")</f>
        <v/>
      </c>
      <c r="P86" s="23" t="str">
        <f>IF(K86="","",VLOOKUP(L86,G81:J100,2,0))</f>
        <v/>
      </c>
      <c r="Q86" s="23" t="str">
        <f>IF(K86="","",VLOOKUP(P86,LISTAS!$F$5:$G$204,2,0))</f>
        <v/>
      </c>
      <c r="R86" s="37" t="str">
        <f>IF(K86="","",VLOOKUP(L86,G81:J100,4,0))</f>
        <v/>
      </c>
      <c r="S86" s="24" t="str">
        <f t="shared" si="25"/>
        <v/>
      </c>
      <c r="T86" s="24" t="str">
        <f t="shared" si="26"/>
        <v/>
      </c>
    </row>
    <row r="87" spans="2:20" s="5" customFormat="1" ht="18.75" customHeight="1" x14ac:dyDescent="0.3">
      <c r="B87" s="21"/>
      <c r="C87" s="21" t="str">
        <f>IF(B87="","",VLOOKUP(B87,LISTAS!$F$5:$I$204,2,0))</f>
        <v/>
      </c>
      <c r="D87" s="21" t="str">
        <f>IF(B87="","",VLOOKUP(B87,LISTAS!$F$5:$I$207,4,0))</f>
        <v/>
      </c>
      <c r="E87" s="36"/>
      <c r="G87" s="32" t="str">
        <f t="shared" si="21"/>
        <v/>
      </c>
      <c r="H87" s="33" t="str">
        <f t="shared" si="22"/>
        <v/>
      </c>
      <c r="I87" s="33" t="str">
        <f t="shared" si="22"/>
        <v/>
      </c>
      <c r="J87" s="32" t="str">
        <f t="shared" si="23"/>
        <v/>
      </c>
      <c r="K87" s="32" t="str">
        <f t="shared" si="24"/>
        <v/>
      </c>
      <c r="L87" s="32" t="str">
        <f>IF(K87="","",LARGE(G81:G100,M87))</f>
        <v/>
      </c>
      <c r="M87" s="44">
        <v>7</v>
      </c>
      <c r="N87" s="26"/>
      <c r="O87" s="45" t="str">
        <f>IF(R87&lt;&gt;"",_xlfn.RANK.EQ(R87,R81:R100,0),"")</f>
        <v/>
      </c>
      <c r="P87" s="23" t="str">
        <f>IF(K87="","",VLOOKUP(L87,G81:J100,2,0))</f>
        <v/>
      </c>
      <c r="Q87" s="23" t="str">
        <f>IF(K87="","",VLOOKUP(P87,LISTAS!$F$5:$G$204,2,0))</f>
        <v/>
      </c>
      <c r="R87" s="37" t="str">
        <f>IF(K87="","",VLOOKUP(L87,G81:J100,4,0))</f>
        <v/>
      </c>
      <c r="S87" s="24" t="str">
        <f t="shared" si="25"/>
        <v/>
      </c>
      <c r="T87" s="24" t="str">
        <f t="shared" si="26"/>
        <v/>
      </c>
    </row>
    <row r="88" spans="2:20" s="5" customFormat="1" ht="18.75" customHeight="1" x14ac:dyDescent="0.3">
      <c r="B88" s="21"/>
      <c r="C88" s="21" t="str">
        <f>IF(B88="","",VLOOKUP(B88,LISTAS!$F$5:$I$204,2,0))</f>
        <v/>
      </c>
      <c r="D88" s="21" t="str">
        <f>IF(B88="","",VLOOKUP(B88,LISTAS!$F$5:$I$207,4,0))</f>
        <v/>
      </c>
      <c r="E88" s="36"/>
      <c r="G88" s="32"/>
      <c r="H88" s="33"/>
      <c r="I88" s="33"/>
      <c r="J88" s="32"/>
      <c r="K88" s="32"/>
      <c r="L88" s="32" t="str">
        <f>IF(K88="","",LARGE(G81:G100,M88))</f>
        <v/>
      </c>
      <c r="M88" s="44">
        <v>8</v>
      </c>
      <c r="N88" s="26"/>
      <c r="O88" s="45" t="str">
        <f>IF(R88&lt;&gt;"",_xlfn.RANK.EQ(R88,R81:R100,0),"")</f>
        <v/>
      </c>
      <c r="P88" s="23" t="str">
        <f>IF(K88="","",VLOOKUP(L88,G81:J100,2,0))</f>
        <v/>
      </c>
      <c r="Q88" s="23" t="str">
        <f>IF(K88="","",VLOOKUP(P88,LISTAS!$F$5:$G$204,2,0))</f>
        <v/>
      </c>
      <c r="R88" s="37" t="str">
        <f>IF(K88="","",VLOOKUP(L88,G81:J100,4,0))</f>
        <v/>
      </c>
      <c r="S88" s="24" t="str">
        <f t="shared" si="25"/>
        <v/>
      </c>
      <c r="T88" s="24" t="str">
        <f t="shared" si="26"/>
        <v/>
      </c>
    </row>
    <row r="89" spans="2:20" s="5" customFormat="1" ht="18.75" customHeight="1" x14ac:dyDescent="0.3">
      <c r="B89" s="21"/>
      <c r="C89" s="21" t="str">
        <f>IF(B89="","",VLOOKUP(B89,LISTAS!$F$5:$I$204,2,0))</f>
        <v/>
      </c>
      <c r="D89" s="21" t="str">
        <f>IF(B89="","",VLOOKUP(B89,LISTAS!$F$5:$I$207,4,0))</f>
        <v/>
      </c>
      <c r="E89" s="36"/>
      <c r="G89" s="32"/>
      <c r="H89" s="33"/>
      <c r="I89" s="33"/>
      <c r="J89" s="32"/>
      <c r="K89" s="32"/>
      <c r="L89" s="32" t="str">
        <f>IF(K89="","",LARGE(G81:G100,M89))</f>
        <v/>
      </c>
      <c r="M89" s="44">
        <v>9</v>
      </c>
      <c r="N89" s="26"/>
      <c r="O89" s="45" t="str">
        <f>IF(R89&lt;&gt;"",_xlfn.RANK.EQ(R89,R81:R100,0),"")</f>
        <v/>
      </c>
      <c r="P89" s="23" t="str">
        <f>IF(K89="","",VLOOKUP(L89,G81:J100,2,0))</f>
        <v/>
      </c>
      <c r="Q89" s="23" t="str">
        <f>IF(K89="","",VLOOKUP(P89,LISTAS!$F$5:$G$204,2,0))</f>
        <v/>
      </c>
      <c r="R89" s="37" t="str">
        <f>IF(K89="","",VLOOKUP(L89,G81:J100,4,0))</f>
        <v/>
      </c>
      <c r="S89" s="24" t="str">
        <f t="shared" si="25"/>
        <v/>
      </c>
      <c r="T89" s="24" t="str">
        <f t="shared" si="26"/>
        <v/>
      </c>
    </row>
    <row r="90" spans="2:20" s="5" customFormat="1" ht="18.75" customHeight="1" x14ac:dyDescent="0.3">
      <c r="B90" s="21"/>
      <c r="C90" s="21" t="str">
        <f>IF(B90="","",VLOOKUP(B90,LISTAS!$F$5:$I$204,2,0))</f>
        <v/>
      </c>
      <c r="D90" s="21" t="str">
        <f>IF(B90="","",VLOOKUP(B90,LISTAS!$F$5:$I$207,4,0))</f>
        <v/>
      </c>
      <c r="E90" s="36"/>
      <c r="G90" s="32"/>
      <c r="H90" s="33"/>
      <c r="I90" s="33"/>
      <c r="J90" s="32"/>
      <c r="K90" s="32"/>
      <c r="L90" s="32" t="str">
        <f>IF(K90="","",LARGE(G81:G100,M90))</f>
        <v/>
      </c>
      <c r="M90" s="44">
        <v>10</v>
      </c>
      <c r="N90" s="26"/>
      <c r="O90" s="45" t="str">
        <f>IF(R90&lt;&gt;"",_xlfn.RANK.EQ(R90,R81:R100,0),"")</f>
        <v/>
      </c>
      <c r="P90" s="23" t="str">
        <f>IF(K90="","",VLOOKUP(L90,G81:J100,2,0))</f>
        <v/>
      </c>
      <c r="Q90" s="23" t="str">
        <f>IF(K90="","",VLOOKUP(P90,LISTAS!$F$5:$G$204,2,0))</f>
        <v/>
      </c>
      <c r="R90" s="37" t="str">
        <f>IF(K90="","",VLOOKUP(L90,G81:J100,4,0))</f>
        <v/>
      </c>
      <c r="S90" s="24" t="str">
        <f t="shared" si="25"/>
        <v/>
      </c>
      <c r="T90" s="24" t="str">
        <f t="shared" si="26"/>
        <v/>
      </c>
    </row>
    <row r="91" spans="2:20" s="5" customFormat="1" ht="18.75" customHeight="1" x14ac:dyDescent="0.3">
      <c r="B91" s="21"/>
      <c r="C91" s="21" t="str">
        <f>IF(B91="","",VLOOKUP(B91,LISTAS!$F$5:$I$204,2,0))</f>
        <v/>
      </c>
      <c r="D91" s="21" t="str">
        <f>IF(B91="","",VLOOKUP(B91,LISTAS!$F$5:$I$207,4,0))</f>
        <v/>
      </c>
      <c r="E91" s="36"/>
      <c r="G91" s="32"/>
      <c r="H91" s="33"/>
      <c r="I91" s="33"/>
      <c r="J91" s="32"/>
      <c r="K91" s="32"/>
      <c r="L91" s="32" t="str">
        <f>IF(K91="","",LARGE(G81:G100,M91))</f>
        <v/>
      </c>
      <c r="M91" s="44">
        <v>11</v>
      </c>
      <c r="N91" s="26"/>
      <c r="O91" s="45" t="str">
        <f>IF(R91&lt;&gt;"",_xlfn.RANK.EQ(R91,R81:R100,0),"")</f>
        <v/>
      </c>
      <c r="P91" s="23" t="str">
        <f>IF(K91="","",VLOOKUP(L91,G81:J100,2,0))</f>
        <v/>
      </c>
      <c r="Q91" s="23" t="str">
        <f>IF(K91="","",VLOOKUP(P91,LISTAS!$F$5:$G$204,2,0))</f>
        <v/>
      </c>
      <c r="R91" s="37" t="str">
        <f>IF(K91="","",VLOOKUP(L91,G81:J100,4,0))</f>
        <v/>
      </c>
      <c r="S91" s="24" t="str">
        <f t="shared" si="25"/>
        <v/>
      </c>
      <c r="T91" s="24" t="str">
        <f t="shared" si="26"/>
        <v/>
      </c>
    </row>
    <row r="92" spans="2:20" s="5" customFormat="1" ht="18.75" customHeight="1" x14ac:dyDescent="0.3">
      <c r="B92" s="21"/>
      <c r="C92" s="21" t="str">
        <f>IF(B92="","",VLOOKUP(B92,LISTAS!$F$5:$I$204,2,0))</f>
        <v/>
      </c>
      <c r="D92" s="21" t="str">
        <f>IF(B92="","",VLOOKUP(B92,LISTAS!$F$5:$I$207,4,0))</f>
        <v/>
      </c>
      <c r="E92" s="36"/>
      <c r="G92" s="32"/>
      <c r="H92" s="33"/>
      <c r="I92" s="33"/>
      <c r="J92" s="32"/>
      <c r="K92" s="32"/>
      <c r="L92" s="32" t="str">
        <f>IF(K92="","",LARGE(G81:G100,M92))</f>
        <v/>
      </c>
      <c r="M92" s="44">
        <v>12</v>
      </c>
      <c r="N92" s="26"/>
      <c r="O92" s="45" t="str">
        <f>IF(R92&lt;&gt;"",_xlfn.RANK.EQ(R92,R81:R100,0),"")</f>
        <v/>
      </c>
      <c r="P92" s="23" t="str">
        <f>IF(K92="","",VLOOKUP(L92,G81:J100,2,0))</f>
        <v/>
      </c>
      <c r="Q92" s="23" t="str">
        <f>IF(K92="","",VLOOKUP(P92,LISTAS!$F$5:$G$204,2,0))</f>
        <v/>
      </c>
      <c r="R92" s="37" t="str">
        <f>IF(K92="","",VLOOKUP(L92,G81:J100,4,0))</f>
        <v/>
      </c>
      <c r="S92" s="24" t="str">
        <f t="shared" si="25"/>
        <v/>
      </c>
      <c r="T92" s="24" t="str">
        <f t="shared" si="26"/>
        <v/>
      </c>
    </row>
    <row r="93" spans="2:20" s="5" customFormat="1" ht="18.75" customHeight="1" x14ac:dyDescent="0.3">
      <c r="B93" s="21"/>
      <c r="C93" s="21" t="str">
        <f>IF(B93="","",VLOOKUP(B93,LISTAS!$F$5:$I$204,2,0))</f>
        <v/>
      </c>
      <c r="D93" s="21" t="str">
        <f>IF(B93="","",VLOOKUP(B93,LISTAS!$F$5:$I$207,4,0))</f>
        <v/>
      </c>
      <c r="E93" s="36"/>
      <c r="G93" s="32"/>
      <c r="H93" s="33"/>
      <c r="I93" s="33"/>
      <c r="J93" s="32"/>
      <c r="K93" s="32"/>
      <c r="L93" s="32" t="str">
        <f>IF(K93="","",LARGE(G81:G100,M93))</f>
        <v/>
      </c>
      <c r="M93" s="44">
        <v>13</v>
      </c>
      <c r="N93" s="26"/>
      <c r="O93" s="45" t="str">
        <f>IF(R93&lt;&gt;"",_xlfn.RANK.EQ(R93,R81:R100,0),"")</f>
        <v/>
      </c>
      <c r="P93" s="23" t="str">
        <f>IF(K93="","",VLOOKUP(L93,G81:J100,2,0))</f>
        <v/>
      </c>
      <c r="Q93" s="23" t="str">
        <f>IF(K93="","",VLOOKUP(P93,LISTAS!$F$5:$G$204,2,0))</f>
        <v/>
      </c>
      <c r="R93" s="37" t="str">
        <f>IF(K93="","",VLOOKUP(L93,G81:J100,4,0))</f>
        <v/>
      </c>
      <c r="S93" s="24" t="str">
        <f t="shared" si="25"/>
        <v/>
      </c>
      <c r="T93" s="24" t="str">
        <f t="shared" si="26"/>
        <v/>
      </c>
    </row>
    <row r="94" spans="2:20" s="5" customFormat="1" ht="18.75" customHeight="1" x14ac:dyDescent="0.3">
      <c r="B94" s="21"/>
      <c r="C94" s="21" t="str">
        <f>IF(B94="","",VLOOKUP(B94,LISTAS!$F$5:$I$204,2,0))</f>
        <v/>
      </c>
      <c r="D94" s="21" t="str">
        <f>IF(B94="","",VLOOKUP(B94,LISTAS!$F$5:$I$207,4,0))</f>
        <v/>
      </c>
      <c r="E94" s="36"/>
      <c r="G94" s="32"/>
      <c r="H94" s="33"/>
      <c r="I94" s="33"/>
      <c r="J94" s="32"/>
      <c r="K94" s="32"/>
      <c r="L94" s="32" t="str">
        <f>IF(K94="","",LARGE(G81:G100,M94))</f>
        <v/>
      </c>
      <c r="M94" s="44">
        <v>14</v>
      </c>
      <c r="N94" s="26"/>
      <c r="O94" s="45" t="str">
        <f>IF(R94&lt;&gt;"",_xlfn.RANK.EQ(R94,R81:R100,0),"")</f>
        <v/>
      </c>
      <c r="P94" s="23" t="str">
        <f>IF(K94="","",VLOOKUP(L94,G81:J100,2,0))</f>
        <v/>
      </c>
      <c r="Q94" s="23" t="str">
        <f>IF(K94="","",VLOOKUP(P94,LISTAS!$F$5:$G$204,2,0))</f>
        <v/>
      </c>
      <c r="R94" s="37" t="str">
        <f>IF(K94="","",VLOOKUP(L94,G81:J100,4,0))</f>
        <v/>
      </c>
      <c r="S94" s="24" t="str">
        <f t="shared" si="25"/>
        <v/>
      </c>
      <c r="T94" s="24" t="str">
        <f t="shared" si="26"/>
        <v/>
      </c>
    </row>
    <row r="95" spans="2:20" s="5" customFormat="1" ht="18.75" customHeight="1" x14ac:dyDescent="0.3">
      <c r="B95" s="21"/>
      <c r="C95" s="21" t="str">
        <f>IF(B95="","",VLOOKUP(B95,LISTAS!$F$5:$I$204,2,0))</f>
        <v/>
      </c>
      <c r="D95" s="21" t="str">
        <f>IF(B95="","",VLOOKUP(B95,LISTAS!$F$5:$I$207,4,0))</f>
        <v/>
      </c>
      <c r="E95" s="36"/>
      <c r="G95" s="32"/>
      <c r="H95" s="33"/>
      <c r="I95" s="33"/>
      <c r="J95" s="32"/>
      <c r="K95" s="32"/>
      <c r="L95" s="32" t="str">
        <f>IF(K95="","",LARGE(G81:G100,M95))</f>
        <v/>
      </c>
      <c r="M95" s="44">
        <v>15</v>
      </c>
      <c r="N95" s="26"/>
      <c r="O95" s="45" t="str">
        <f>IF(R95&lt;&gt;"",_xlfn.RANK.EQ(R95,R81:R100,0),"")</f>
        <v/>
      </c>
      <c r="P95" s="23" t="str">
        <f>IF(K95="","",VLOOKUP(L95,G81:J100,2,0))</f>
        <v/>
      </c>
      <c r="Q95" s="23" t="str">
        <f>IF(K95="","",VLOOKUP(P95,LISTAS!$F$5:$G$204,2,0))</f>
        <v/>
      </c>
      <c r="R95" s="37" t="str">
        <f>IF(K95="","",VLOOKUP(L95,G81:J100,4,0))</f>
        <v/>
      </c>
      <c r="S95" s="24" t="str">
        <f t="shared" si="25"/>
        <v/>
      </c>
      <c r="T95" s="24" t="str">
        <f t="shared" si="26"/>
        <v/>
      </c>
    </row>
    <row r="96" spans="2:20" s="5" customFormat="1" ht="18.75" customHeight="1" x14ac:dyDescent="0.3">
      <c r="B96" s="21"/>
      <c r="C96" s="21" t="str">
        <f>IF(B96="","",VLOOKUP(B96,LISTAS!$F$5:$I$204,2,0))</f>
        <v/>
      </c>
      <c r="D96" s="21" t="str">
        <f>IF(B96="","",VLOOKUP(B96,LISTAS!$F$5:$I$207,4,0))</f>
        <v/>
      </c>
      <c r="E96" s="36"/>
      <c r="G96" s="32"/>
      <c r="H96" s="33"/>
      <c r="I96" s="33"/>
      <c r="J96" s="32"/>
      <c r="K96" s="32"/>
      <c r="L96" s="32" t="str">
        <f>IF(K96="","",LARGE(G81:G100,M96))</f>
        <v/>
      </c>
      <c r="M96" s="44">
        <v>16</v>
      </c>
      <c r="N96" s="26"/>
      <c r="O96" s="45" t="str">
        <f>IF(R96&lt;&gt;"",_xlfn.RANK.EQ(R96,R81:R100,0),"")</f>
        <v/>
      </c>
      <c r="P96" s="23" t="str">
        <f>IF(K96="","",VLOOKUP(L96,G81:J100,2,0))</f>
        <v/>
      </c>
      <c r="Q96" s="23" t="str">
        <f>IF(K96="","",VLOOKUP(P96,LISTAS!$F$5:$G$204,2,0))</f>
        <v/>
      </c>
      <c r="R96" s="37" t="str">
        <f>IF(K96="","",VLOOKUP(L96,G81:J100,4,0))</f>
        <v/>
      </c>
      <c r="S96" s="24" t="str">
        <f t="shared" si="25"/>
        <v/>
      </c>
      <c r="T96" s="24" t="str">
        <f t="shared" si="26"/>
        <v/>
      </c>
    </row>
    <row r="97" spans="1:20" s="5" customFormat="1" ht="18.75" customHeight="1" x14ac:dyDescent="0.3">
      <c r="B97" s="21"/>
      <c r="C97" s="21" t="str">
        <f>IF(B97="","",VLOOKUP(B97,LISTAS!$F$5:$I$204,2,0))</f>
        <v/>
      </c>
      <c r="D97" s="21" t="str">
        <f>IF(B97="","",VLOOKUP(B97,LISTAS!$F$5:$I$207,4,0))</f>
        <v/>
      </c>
      <c r="E97" s="36"/>
      <c r="G97" s="32" t="str">
        <f t="shared" si="21"/>
        <v/>
      </c>
      <c r="H97" s="33" t="str">
        <f t="shared" ref="H97:I100" si="27">IF($K97="","",IF(B97="","",B97))</f>
        <v/>
      </c>
      <c r="I97" s="33" t="str">
        <f t="shared" si="27"/>
        <v/>
      </c>
      <c r="J97" s="32" t="str">
        <f t="shared" si="23"/>
        <v/>
      </c>
      <c r="K97" s="32" t="str">
        <f t="shared" si="24"/>
        <v/>
      </c>
      <c r="L97" s="32" t="str">
        <f>IF(K97="","",LARGE(G81:G100,M97))</f>
        <v/>
      </c>
      <c r="M97" s="44">
        <v>17</v>
      </c>
      <c r="N97" s="26"/>
      <c r="O97" s="45" t="str">
        <f>IF(R97&lt;&gt;"",_xlfn.RANK.EQ(R97,R81:R100,0),"")</f>
        <v/>
      </c>
      <c r="P97" s="23" t="str">
        <f>IF(K97="","",VLOOKUP(L97,G81:J100,2,0))</f>
        <v/>
      </c>
      <c r="Q97" s="23" t="str">
        <f>IF(K97="","",VLOOKUP(P97,LISTAS!$F$5:$G$204,2,0))</f>
        <v/>
      </c>
      <c r="R97" s="37" t="str">
        <f>IF(K97="","",VLOOKUP(L97,G81:J100,4,0))</f>
        <v/>
      </c>
      <c r="S97" s="24" t="str">
        <f t="shared" si="25"/>
        <v/>
      </c>
      <c r="T97" s="24" t="str">
        <f t="shared" si="26"/>
        <v/>
      </c>
    </row>
    <row r="98" spans="1:20" s="5" customFormat="1" ht="18.75" customHeight="1" x14ac:dyDescent="0.3">
      <c r="B98" s="21"/>
      <c r="C98" s="21" t="str">
        <f>IF(B98="","",VLOOKUP(B98,LISTAS!$F$5:$I$204,2,0))</f>
        <v/>
      </c>
      <c r="D98" s="21" t="str">
        <f>IF(B98="","",VLOOKUP(B98,LISTAS!$F$5:$I$207,4,0))</f>
        <v/>
      </c>
      <c r="E98" s="36"/>
      <c r="G98" s="32" t="str">
        <f t="shared" si="21"/>
        <v/>
      </c>
      <c r="H98" s="33" t="str">
        <f t="shared" si="27"/>
        <v/>
      </c>
      <c r="I98" s="33" t="str">
        <f t="shared" si="27"/>
        <v/>
      </c>
      <c r="J98" s="32" t="str">
        <f t="shared" si="23"/>
        <v/>
      </c>
      <c r="K98" s="32" t="str">
        <f t="shared" si="24"/>
        <v/>
      </c>
      <c r="L98" s="32" t="str">
        <f>IF(K98="","",LARGE(G81:G100,M98))</f>
        <v/>
      </c>
      <c r="M98" s="44">
        <v>18</v>
      </c>
      <c r="N98" s="26"/>
      <c r="O98" s="45" t="str">
        <f>IF(R98&lt;&gt;"",_xlfn.RANK.EQ(R98,R81:R100,0),"")</f>
        <v/>
      </c>
      <c r="P98" s="23" t="str">
        <f>IF(K98="","",VLOOKUP(L98,G81:J100,2,0))</f>
        <v/>
      </c>
      <c r="Q98" s="23" t="str">
        <f>IF(K98="","",VLOOKUP(P98,LISTAS!$F$5:$G$204,2,0))</f>
        <v/>
      </c>
      <c r="R98" s="37" t="str">
        <f>IF(K98="","",VLOOKUP(L98,G81:J100,4,0))</f>
        <v/>
      </c>
      <c r="S98" s="24" t="str">
        <f t="shared" si="25"/>
        <v/>
      </c>
      <c r="T98" s="24" t="str">
        <f t="shared" si="26"/>
        <v/>
      </c>
    </row>
    <row r="99" spans="1:20" s="5" customFormat="1" ht="18.75" customHeight="1" x14ac:dyDescent="0.3">
      <c r="B99" s="21"/>
      <c r="C99" s="21" t="str">
        <f>IF(B99="","",VLOOKUP(B99,LISTAS!$F$5:$I$204,2,0))</f>
        <v/>
      </c>
      <c r="D99" s="21" t="str">
        <f>IF(B99="","",VLOOKUP(B99,LISTAS!$F$5:$I$207,4,0))</f>
        <v/>
      </c>
      <c r="E99" s="36"/>
      <c r="G99" s="32"/>
      <c r="H99" s="33"/>
      <c r="I99" s="33"/>
      <c r="J99" s="32"/>
      <c r="K99" s="32"/>
      <c r="L99" s="32" t="str">
        <f>IF(K99="","",LARGE(G81:G100,M99))</f>
        <v/>
      </c>
      <c r="M99" s="44">
        <v>19</v>
      </c>
      <c r="N99" s="26"/>
      <c r="O99" s="45" t="str">
        <f>IF(R99&lt;&gt;"",_xlfn.RANK.EQ(R99,R81:R100,0),"")</f>
        <v/>
      </c>
      <c r="P99" s="23" t="str">
        <f>IF(K99="","",VLOOKUP(L99,G81:J100,2,0))</f>
        <v/>
      </c>
      <c r="Q99" s="23" t="str">
        <f>IF(K99="","",VLOOKUP(P99,LISTAS!$F$5:$G$204,2,0))</f>
        <v/>
      </c>
      <c r="R99" s="37" t="str">
        <f>IF(K99="","",VLOOKUP(L99,G81:J100,4,0))</f>
        <v/>
      </c>
      <c r="S99" s="24" t="str">
        <f t="shared" si="25"/>
        <v/>
      </c>
      <c r="T99" s="24" t="str">
        <f t="shared" si="26"/>
        <v/>
      </c>
    </row>
    <row r="100" spans="1:20" s="5" customFormat="1" ht="18.75" customHeight="1" x14ac:dyDescent="0.3">
      <c r="B100" s="21"/>
      <c r="C100" s="21" t="str">
        <f>IF(B100="","",VLOOKUP(B100,LISTAS!$F$5:$I$204,2,0))</f>
        <v/>
      </c>
      <c r="D100" s="21" t="str">
        <f>IF(B100="","",VLOOKUP(B100,LISTAS!$F$5:$I$207,4,0))</f>
        <v/>
      </c>
      <c r="E100" s="36"/>
      <c r="G100" s="32" t="str">
        <f t="shared" si="21"/>
        <v/>
      </c>
      <c r="H100" s="33" t="str">
        <f t="shared" si="27"/>
        <v/>
      </c>
      <c r="I100" s="33" t="str">
        <f t="shared" si="27"/>
        <v/>
      </c>
      <c r="J100" s="32" t="str">
        <f t="shared" si="23"/>
        <v/>
      </c>
      <c r="K100" s="32" t="str">
        <f t="shared" si="24"/>
        <v/>
      </c>
      <c r="L100" s="32" t="str">
        <f>IF(K100="","",LARGE(G81:G100,M100))</f>
        <v/>
      </c>
      <c r="M100" s="44">
        <v>20</v>
      </c>
      <c r="N100" s="26"/>
      <c r="O100" s="45" t="str">
        <f>IF(R100&lt;&gt;"",_xlfn.RANK.EQ(R100,R81:R100,0),"")</f>
        <v/>
      </c>
      <c r="P100" s="23" t="str">
        <f>IF(K100="","",VLOOKUP(L100,G81:J100,2,0))</f>
        <v/>
      </c>
      <c r="Q100" s="23" t="str">
        <f>IF(K100="","",VLOOKUP(P100,LISTAS!$F$5:$G$204,2,0))</f>
        <v/>
      </c>
      <c r="R100" s="37" t="str">
        <f>IF(K100="","",VLOOKUP(L100,G81:J100,4,0))</f>
        <v/>
      </c>
      <c r="S100" s="24" t="str">
        <f t="shared" si="25"/>
        <v/>
      </c>
      <c r="T100" s="24" t="str">
        <f t="shared" si="26"/>
        <v/>
      </c>
    </row>
    <row r="101" spans="1:20" ht="20.25" customHeight="1" x14ac:dyDescent="0.25"/>
    <row r="102" spans="1:20" ht="20.25" customHeight="1" x14ac:dyDescent="0.25">
      <c r="A102" s="2"/>
      <c r="B102" s="54" t="s">
        <v>24</v>
      </c>
      <c r="C102" s="55"/>
      <c r="E102" s="34"/>
      <c r="F102" s="35"/>
      <c r="G102" s="11"/>
      <c r="H102" s="12"/>
      <c r="I102" s="12"/>
      <c r="J102" s="12"/>
      <c r="K102" s="13"/>
      <c r="L102" s="12"/>
      <c r="M102" s="14"/>
      <c r="N102" s="43"/>
      <c r="O102" s="56" t="s">
        <v>13</v>
      </c>
      <c r="P102" s="57"/>
      <c r="Q102" s="57"/>
      <c r="R102" s="57"/>
      <c r="S102" s="57"/>
      <c r="T102" s="58"/>
    </row>
    <row r="103" spans="1:20" ht="20.25" hidden="1" customHeight="1" x14ac:dyDescent="0.25">
      <c r="A103" s="2"/>
      <c r="B103" s="51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3"/>
    </row>
    <row r="104" spans="1:20" s="15" customFormat="1" ht="28.5" customHeight="1" x14ac:dyDescent="0.25">
      <c r="B104" s="16" t="s">
        <v>14</v>
      </c>
      <c r="C104" s="16" t="s">
        <v>1</v>
      </c>
      <c r="D104" s="16" t="s">
        <v>15</v>
      </c>
      <c r="E104" s="16" t="s">
        <v>2</v>
      </c>
      <c r="F104" s="17"/>
      <c r="G104" s="18"/>
      <c r="H104" s="19"/>
      <c r="I104" s="19"/>
      <c r="J104" s="19"/>
      <c r="K104" s="20"/>
      <c r="L104" s="19"/>
      <c r="M104" s="18"/>
      <c r="N104" s="18"/>
      <c r="O104" s="27" t="s">
        <v>4</v>
      </c>
      <c r="P104" s="27" t="s">
        <v>14</v>
      </c>
      <c r="Q104" s="27" t="s">
        <v>1</v>
      </c>
      <c r="R104" s="27" t="s">
        <v>16</v>
      </c>
      <c r="S104" s="42" t="s">
        <v>17</v>
      </c>
      <c r="T104" s="42" t="s">
        <v>18</v>
      </c>
    </row>
    <row r="105" spans="1:20" s="5" customFormat="1" ht="18.75" customHeight="1" x14ac:dyDescent="0.25">
      <c r="B105" s="21"/>
      <c r="C105" s="21" t="str">
        <f>IF(B105="","",VLOOKUP(B105,LISTAS!$F$5:$I$204,2,0))</f>
        <v/>
      </c>
      <c r="D105" s="21" t="str">
        <f>IF(B105="","",VLOOKUP(B105,LISTAS!$F$5:$I$207,4,0))</f>
        <v/>
      </c>
      <c r="E105" s="36"/>
      <c r="G105" s="32" t="str">
        <f t="shared" ref="G105:G124" si="28">IF(E105="","",E105+(ROW(E105)/10000))</f>
        <v/>
      </c>
      <c r="H105" s="33" t="str">
        <f t="shared" ref="H105:I111" si="29">IF($K105="","",IF(B105="","",B105))</f>
        <v/>
      </c>
      <c r="I105" s="33" t="str">
        <f t="shared" si="29"/>
        <v/>
      </c>
      <c r="J105" s="32" t="str">
        <f t="shared" ref="J105:J124" si="30">IF($K105="","",E105)</f>
        <v/>
      </c>
      <c r="K105" s="32" t="str">
        <f t="shared" ref="K105:K124" si="31">G105</f>
        <v/>
      </c>
      <c r="L105" s="32" t="str">
        <f>IF(K105="","",LARGE(G105:G124,M105))</f>
        <v/>
      </c>
      <c r="M105" s="44">
        <v>1</v>
      </c>
      <c r="N105" s="22"/>
      <c r="O105" s="45" t="str">
        <f>IF(R105&lt;&gt;"",_xlfn.RANK.EQ(R105,R105:R124,0),"")</f>
        <v/>
      </c>
      <c r="P105" s="23" t="str">
        <f>IF(K105="","",VLOOKUP(L105,G105:J124,2,0))</f>
        <v/>
      </c>
      <c r="Q105" s="23" t="str">
        <f>IF(K105="","",VLOOKUP(P105,LISTAS!$F$5:$G$204,2,0))</f>
        <v/>
      </c>
      <c r="R105" s="37" t="str">
        <f>IF(K105="","",VLOOKUP(L105,G105:J124,4,0))</f>
        <v/>
      </c>
      <c r="S105" s="24" t="str">
        <f>IF($O105="","",IF($O105=1,400,IF($O105=2,340,IF($O105=3,300,IF($O105=4,280,IF($O105=5,270,IF($O105=6,260,IF($O105=7,250,IF($O105=8,240,IF($O105=9,200,IF($O105=10,200,IF($O105=11,200,IF($O105=12,200,IF($O105=13,200,IF($O105=14,200,IF($O105=15,200,IF($O105=16,200,IF($O105&gt;16,"",""))))))))))))))))))</f>
        <v/>
      </c>
      <c r="T105" s="24" t="str">
        <f>IF(O105="","",IF($F$7="NÃO","",IF(O105=1,400,IF(O105=2,340,IF(O105=3,300,IF(O105=4,280,IF(O105=5,270,IF(O105=6,260,IF(O105=7,250,IF(O105=8,240,IF(O105=9,200,IF(O105=10,200,IF(O105=11,200,IF(O105=12,200,IF(O105=13,200,IF(O105=14,200,IF(O105=15,200,IF(O105=16,200,IF(O105&gt;16,"","")))))))))))))))))))</f>
        <v/>
      </c>
    </row>
    <row r="106" spans="1:20" s="5" customFormat="1" ht="18.75" customHeight="1" x14ac:dyDescent="0.25">
      <c r="B106" s="21"/>
      <c r="C106" s="21" t="str">
        <f>IF(B106="","",VLOOKUP(B106,LISTAS!$F$5:$I$204,2,0))</f>
        <v/>
      </c>
      <c r="D106" s="21" t="str">
        <f>IF(B106="","",VLOOKUP(B106,LISTAS!$F$5:$I$207,4,0))</f>
        <v/>
      </c>
      <c r="E106" s="36"/>
      <c r="G106" s="32" t="str">
        <f t="shared" si="28"/>
        <v/>
      </c>
      <c r="H106" s="33" t="str">
        <f t="shared" si="29"/>
        <v/>
      </c>
      <c r="I106" s="33" t="str">
        <f t="shared" si="29"/>
        <v/>
      </c>
      <c r="J106" s="32" t="str">
        <f t="shared" si="30"/>
        <v/>
      </c>
      <c r="K106" s="32" t="str">
        <f t="shared" si="31"/>
        <v/>
      </c>
      <c r="L106" s="32" t="str">
        <f>IF(K106="","",LARGE(G105:G124,M106))</f>
        <v/>
      </c>
      <c r="M106" s="44">
        <v>2</v>
      </c>
      <c r="N106" s="25"/>
      <c r="O106" s="45" t="str">
        <f>IF(R106&lt;&gt;"",_xlfn.RANK.EQ(R106,R105:R124,0),"")</f>
        <v/>
      </c>
      <c r="P106" s="23" t="str">
        <f>IF(K106="","",VLOOKUP(L106,G105:J124,2,0))</f>
        <v/>
      </c>
      <c r="Q106" s="23" t="str">
        <f>IF(K106="","",VLOOKUP(P106,LISTAS!$F$5:$G$204,2,0))</f>
        <v/>
      </c>
      <c r="R106" s="37" t="str">
        <f>IF(K106="","",VLOOKUP(L106,G105:J124,4,0))</f>
        <v/>
      </c>
      <c r="S106" s="24" t="str">
        <f t="shared" ref="S106:S124" si="32">IF($O106="","",IF($O106=1,400,IF($O106=2,340,IF($O106=3,300,IF($O106=4,280,IF($O106=5,270,IF($O106=6,260,IF($O106=7,250,IF($O106=8,240,IF($O106=9,200,IF($O106=10,200,IF($O106=11,200,IF($O106=12,200,IF($O106=13,200,IF($O106=14,200,IF($O106=15,200,IF($O106=16,200,IF($O106&gt;16,"",""))))))))))))))))))</f>
        <v/>
      </c>
      <c r="T106" s="24" t="str">
        <f t="shared" ref="T106:T124" si="33">IF(O106="","",IF($F$7="NÃO","",IF(O106=1,400,IF(O106=2,340,IF(O106=3,300,IF(O106=4,280,IF(O106=5,270,IF(O106=6,260,IF(O106=7,250,IF(O106=8,240,IF(O106=9,200,IF(O106=10,200,IF(O106=11,200,IF(O106=12,200,IF(O106=13,200,IF(O106=14,200,IF(O106=15,200,IF(O106=16,200,IF(O106&gt;16,"","")))))))))))))))))))</f>
        <v/>
      </c>
    </row>
    <row r="107" spans="1:20" s="5" customFormat="1" ht="18.75" customHeight="1" x14ac:dyDescent="0.3">
      <c r="B107" s="21"/>
      <c r="C107" s="21" t="str">
        <f>IF(B107="","",VLOOKUP(B107,LISTAS!$F$5:$I$204,2,0))</f>
        <v/>
      </c>
      <c r="D107" s="21" t="str">
        <f>IF(B107="","",VLOOKUP(B107,LISTAS!$F$5:$I$207,4,0))</f>
        <v/>
      </c>
      <c r="E107" s="36"/>
      <c r="G107" s="32" t="str">
        <f t="shared" si="28"/>
        <v/>
      </c>
      <c r="H107" s="33" t="str">
        <f t="shared" si="29"/>
        <v/>
      </c>
      <c r="I107" s="33" t="str">
        <f t="shared" si="29"/>
        <v/>
      </c>
      <c r="J107" s="32" t="str">
        <f t="shared" si="30"/>
        <v/>
      </c>
      <c r="K107" s="32" t="str">
        <f t="shared" si="31"/>
        <v/>
      </c>
      <c r="L107" s="32" t="str">
        <f>IF(K107="","",LARGE(G105:G124,M107))</f>
        <v/>
      </c>
      <c r="M107" s="44">
        <v>3</v>
      </c>
      <c r="N107" s="26"/>
      <c r="O107" s="45" t="str">
        <f>IF(R107&lt;&gt;"",_xlfn.RANK.EQ(R107,R105:R124,0),"")</f>
        <v/>
      </c>
      <c r="P107" s="23" t="str">
        <f>IF(K107="","",VLOOKUP(L107,G105:J124,2,0))</f>
        <v/>
      </c>
      <c r="Q107" s="23" t="str">
        <f>IF(K107="","",VLOOKUP(P107,LISTAS!$F$5:$G$204,2,0))</f>
        <v/>
      </c>
      <c r="R107" s="37" t="str">
        <f>IF(K107="","",VLOOKUP(L107,G105:J124,4,0))</f>
        <v/>
      </c>
      <c r="S107" s="24" t="str">
        <f t="shared" si="32"/>
        <v/>
      </c>
      <c r="T107" s="24" t="str">
        <f t="shared" si="33"/>
        <v/>
      </c>
    </row>
    <row r="108" spans="1:20" s="5" customFormat="1" ht="18.75" customHeight="1" x14ac:dyDescent="0.3">
      <c r="B108" s="21"/>
      <c r="C108" s="21" t="str">
        <f>IF(B108="","",VLOOKUP(B108,LISTAS!$F$5:$I$204,2,0))</f>
        <v/>
      </c>
      <c r="D108" s="21" t="str">
        <f>IF(B108="","",VLOOKUP(B108,LISTAS!$F$5:$I$207,4,0))</f>
        <v/>
      </c>
      <c r="E108" s="36"/>
      <c r="G108" s="32" t="str">
        <f t="shared" si="28"/>
        <v/>
      </c>
      <c r="H108" s="33" t="str">
        <f t="shared" si="29"/>
        <v/>
      </c>
      <c r="I108" s="33" t="str">
        <f t="shared" si="29"/>
        <v/>
      </c>
      <c r="J108" s="32" t="str">
        <f t="shared" si="30"/>
        <v/>
      </c>
      <c r="K108" s="32" t="str">
        <f t="shared" si="31"/>
        <v/>
      </c>
      <c r="L108" s="32" t="str">
        <f>IF(K108="","",LARGE(G105:G124,M108))</f>
        <v/>
      </c>
      <c r="M108" s="44">
        <v>4</v>
      </c>
      <c r="N108" s="26"/>
      <c r="O108" s="45" t="str">
        <f>IF(R108&lt;&gt;"",_xlfn.RANK.EQ(R108,R105:R124,0),"")</f>
        <v/>
      </c>
      <c r="P108" s="23" t="str">
        <f>IF(K108="","",VLOOKUP(L108,G105:J124,2,0))</f>
        <v/>
      </c>
      <c r="Q108" s="23" t="str">
        <f>IF(K108="","",VLOOKUP(P108,LISTAS!$F$5:$G$204,2,0))</f>
        <v/>
      </c>
      <c r="R108" s="37" t="str">
        <f>IF(K108="","",VLOOKUP(L108,G105:J124,4,0))</f>
        <v/>
      </c>
      <c r="S108" s="24" t="str">
        <f t="shared" si="32"/>
        <v/>
      </c>
      <c r="T108" s="24" t="str">
        <f t="shared" si="33"/>
        <v/>
      </c>
    </row>
    <row r="109" spans="1:20" s="5" customFormat="1" ht="18.75" customHeight="1" x14ac:dyDescent="0.3">
      <c r="B109" s="21"/>
      <c r="C109" s="21" t="str">
        <f>IF(B109="","",VLOOKUP(B109,LISTAS!$F$5:$I$204,2,0))</f>
        <v/>
      </c>
      <c r="D109" s="21" t="str">
        <f>IF(B109="","",VLOOKUP(B109,LISTAS!$F$5:$I$207,4,0))</f>
        <v/>
      </c>
      <c r="E109" s="36"/>
      <c r="G109" s="32" t="str">
        <f t="shared" si="28"/>
        <v/>
      </c>
      <c r="H109" s="33" t="str">
        <f t="shared" si="29"/>
        <v/>
      </c>
      <c r="I109" s="33" t="str">
        <f t="shared" si="29"/>
        <v/>
      </c>
      <c r="J109" s="32" t="str">
        <f t="shared" si="30"/>
        <v/>
      </c>
      <c r="K109" s="32" t="str">
        <f t="shared" si="31"/>
        <v/>
      </c>
      <c r="L109" s="32" t="str">
        <f>IF(K109="","",LARGE(G105:G124,M109))</f>
        <v/>
      </c>
      <c r="M109" s="44">
        <v>5</v>
      </c>
      <c r="N109" s="26"/>
      <c r="O109" s="45" t="str">
        <f>IF(R109&lt;&gt;"",_xlfn.RANK.EQ(R109,R105:R124,0),"")</f>
        <v/>
      </c>
      <c r="P109" s="23" t="str">
        <f>IF(K109="","",VLOOKUP(L109,G105:J124,2,0))</f>
        <v/>
      </c>
      <c r="Q109" s="23" t="str">
        <f>IF(K109="","",VLOOKUP(P109,LISTAS!$F$5:$G$204,2,0))</f>
        <v/>
      </c>
      <c r="R109" s="37" t="str">
        <f>IF(K109="","",VLOOKUP(L109,G105:J124,4,0))</f>
        <v/>
      </c>
      <c r="S109" s="24" t="str">
        <f t="shared" si="32"/>
        <v/>
      </c>
      <c r="T109" s="24" t="str">
        <f t="shared" si="33"/>
        <v/>
      </c>
    </row>
    <row r="110" spans="1:20" s="5" customFormat="1" ht="18.75" customHeight="1" x14ac:dyDescent="0.3">
      <c r="B110" s="21"/>
      <c r="C110" s="21" t="str">
        <f>IF(B110="","",VLOOKUP(B110,LISTAS!$F$5:$I$204,2,0))</f>
        <v/>
      </c>
      <c r="D110" s="21" t="str">
        <f>IF(B110="","",VLOOKUP(B110,LISTAS!$F$5:$I$207,4,0))</f>
        <v/>
      </c>
      <c r="E110" s="36"/>
      <c r="G110" s="32" t="str">
        <f t="shared" si="28"/>
        <v/>
      </c>
      <c r="H110" s="33" t="str">
        <f t="shared" si="29"/>
        <v/>
      </c>
      <c r="I110" s="33" t="str">
        <f t="shared" si="29"/>
        <v/>
      </c>
      <c r="J110" s="32" t="str">
        <f t="shared" si="30"/>
        <v/>
      </c>
      <c r="K110" s="32" t="str">
        <f t="shared" si="31"/>
        <v/>
      </c>
      <c r="L110" s="32" t="str">
        <f>IF(K110="","",LARGE(G105:G124,M110))</f>
        <v/>
      </c>
      <c r="M110" s="44">
        <v>6</v>
      </c>
      <c r="N110" s="26"/>
      <c r="O110" s="45" t="str">
        <f>IF(R110&lt;&gt;"",_xlfn.RANK.EQ(R110,R105:R124,0),"")</f>
        <v/>
      </c>
      <c r="P110" s="23" t="str">
        <f>IF(K110="","",VLOOKUP(L110,G105:J124,2,0))</f>
        <v/>
      </c>
      <c r="Q110" s="23" t="str">
        <f>IF(K110="","",VLOOKUP(P110,LISTAS!$F$5:$G$204,2,0))</f>
        <v/>
      </c>
      <c r="R110" s="37" t="str">
        <f>IF(K110="","",VLOOKUP(L110,G105:J124,4,0))</f>
        <v/>
      </c>
      <c r="S110" s="24" t="str">
        <f t="shared" si="32"/>
        <v/>
      </c>
      <c r="T110" s="24" t="str">
        <f t="shared" si="33"/>
        <v/>
      </c>
    </row>
    <row r="111" spans="1:20" s="5" customFormat="1" ht="18.75" customHeight="1" x14ac:dyDescent="0.3">
      <c r="B111" s="21"/>
      <c r="C111" s="21" t="str">
        <f>IF(B111="","",VLOOKUP(B111,LISTAS!$F$5:$I$204,2,0))</f>
        <v/>
      </c>
      <c r="D111" s="21" t="str">
        <f>IF(B111="","",VLOOKUP(B111,LISTAS!$F$5:$I$207,4,0))</f>
        <v/>
      </c>
      <c r="E111" s="36"/>
      <c r="G111" s="32" t="str">
        <f t="shared" si="28"/>
        <v/>
      </c>
      <c r="H111" s="33" t="str">
        <f t="shared" si="29"/>
        <v/>
      </c>
      <c r="I111" s="33" t="str">
        <f t="shared" si="29"/>
        <v/>
      </c>
      <c r="J111" s="32" t="str">
        <f t="shared" si="30"/>
        <v/>
      </c>
      <c r="K111" s="32" t="str">
        <f t="shared" si="31"/>
        <v/>
      </c>
      <c r="L111" s="32" t="str">
        <f>IF(K111="","",LARGE(G105:G124,M111))</f>
        <v/>
      </c>
      <c r="M111" s="44">
        <v>7</v>
      </c>
      <c r="N111" s="26"/>
      <c r="O111" s="45" t="str">
        <f>IF(R111&lt;&gt;"",_xlfn.RANK.EQ(R111,R105:R124,0),"")</f>
        <v/>
      </c>
      <c r="P111" s="23" t="str">
        <f>IF(K111="","",VLOOKUP(L111,G105:J124,2,0))</f>
        <v/>
      </c>
      <c r="Q111" s="23" t="str">
        <f>IF(K111="","",VLOOKUP(P111,LISTAS!$F$5:$G$204,2,0))</f>
        <v/>
      </c>
      <c r="R111" s="37" t="str">
        <f>IF(K111="","",VLOOKUP(L111,G105:J124,4,0))</f>
        <v/>
      </c>
      <c r="S111" s="24" t="str">
        <f t="shared" si="32"/>
        <v/>
      </c>
      <c r="T111" s="24" t="str">
        <f t="shared" si="33"/>
        <v/>
      </c>
    </row>
    <row r="112" spans="1:20" s="5" customFormat="1" ht="18.75" customHeight="1" x14ac:dyDescent="0.3">
      <c r="B112" s="21"/>
      <c r="C112" s="21" t="str">
        <f>IF(B112="","",VLOOKUP(B112,LISTAS!$F$5:$I$204,2,0))</f>
        <v/>
      </c>
      <c r="D112" s="21" t="str">
        <f>IF(B112="","",VLOOKUP(B112,LISTAS!$F$5:$I$207,4,0))</f>
        <v/>
      </c>
      <c r="E112" s="36"/>
      <c r="G112" s="32"/>
      <c r="H112" s="33"/>
      <c r="I112" s="33"/>
      <c r="J112" s="32"/>
      <c r="K112" s="32"/>
      <c r="L112" s="32" t="str">
        <f>IF(K112="","",LARGE(G105:G124,M112))</f>
        <v/>
      </c>
      <c r="M112" s="44">
        <v>8</v>
      </c>
      <c r="N112" s="26"/>
      <c r="O112" s="45" t="str">
        <f>IF(R112&lt;&gt;"",_xlfn.RANK.EQ(R112,R105:R124,0),"")</f>
        <v/>
      </c>
      <c r="P112" s="23" t="str">
        <f>IF(K112="","",VLOOKUP(L112,G105:J124,2,0))</f>
        <v/>
      </c>
      <c r="Q112" s="23" t="str">
        <f>IF(K112="","",VLOOKUP(P112,LISTAS!$F$5:$G$204,2,0))</f>
        <v/>
      </c>
      <c r="R112" s="37" t="str">
        <f>IF(K112="","",VLOOKUP(L112,G105:J124,4,0))</f>
        <v/>
      </c>
      <c r="S112" s="24" t="str">
        <f t="shared" si="32"/>
        <v/>
      </c>
      <c r="T112" s="24" t="str">
        <f t="shared" si="33"/>
        <v/>
      </c>
    </row>
    <row r="113" spans="2:20" s="5" customFormat="1" ht="18.75" customHeight="1" x14ac:dyDescent="0.3">
      <c r="B113" s="21"/>
      <c r="C113" s="21" t="str">
        <f>IF(B113="","",VLOOKUP(B113,LISTAS!$F$5:$I$204,2,0))</f>
        <v/>
      </c>
      <c r="D113" s="21" t="str">
        <f>IF(B113="","",VLOOKUP(B113,LISTAS!$F$5:$I$207,4,0))</f>
        <v/>
      </c>
      <c r="E113" s="36"/>
      <c r="G113" s="32"/>
      <c r="H113" s="33"/>
      <c r="I113" s="33"/>
      <c r="J113" s="32"/>
      <c r="K113" s="32"/>
      <c r="L113" s="32" t="str">
        <f>IF(K113="","",LARGE(G105:G124,M113))</f>
        <v/>
      </c>
      <c r="M113" s="44">
        <v>9</v>
      </c>
      <c r="N113" s="26"/>
      <c r="O113" s="45" t="str">
        <f>IF(R113&lt;&gt;"",_xlfn.RANK.EQ(R113,R105:R124,0),"")</f>
        <v/>
      </c>
      <c r="P113" s="23" t="str">
        <f>IF(K113="","",VLOOKUP(L113,G105:J124,2,0))</f>
        <v/>
      </c>
      <c r="Q113" s="23" t="str">
        <f>IF(K113="","",VLOOKUP(P113,LISTAS!$F$5:$G$204,2,0))</f>
        <v/>
      </c>
      <c r="R113" s="37" t="str">
        <f>IF(K113="","",VLOOKUP(L113,G105:J124,4,0))</f>
        <v/>
      </c>
      <c r="S113" s="24" t="str">
        <f t="shared" si="32"/>
        <v/>
      </c>
      <c r="T113" s="24" t="str">
        <f t="shared" si="33"/>
        <v/>
      </c>
    </row>
    <row r="114" spans="2:20" s="5" customFormat="1" ht="18.75" customHeight="1" x14ac:dyDescent="0.3">
      <c r="B114" s="21"/>
      <c r="C114" s="21" t="str">
        <f>IF(B114="","",VLOOKUP(B114,LISTAS!$F$5:$I$204,2,0))</f>
        <v/>
      </c>
      <c r="D114" s="21" t="str">
        <f>IF(B114="","",VLOOKUP(B114,LISTAS!$F$5:$I$207,4,0))</f>
        <v/>
      </c>
      <c r="E114" s="36"/>
      <c r="G114" s="32"/>
      <c r="H114" s="33"/>
      <c r="I114" s="33"/>
      <c r="J114" s="32"/>
      <c r="K114" s="32"/>
      <c r="L114" s="32" t="str">
        <f>IF(K114="","",LARGE(G105:G124,M114))</f>
        <v/>
      </c>
      <c r="M114" s="44">
        <v>10</v>
      </c>
      <c r="N114" s="26"/>
      <c r="O114" s="45" t="str">
        <f>IF(R114&lt;&gt;"",_xlfn.RANK.EQ(R114,R105:R124,0),"")</f>
        <v/>
      </c>
      <c r="P114" s="23" t="str">
        <f>IF(K114="","",VLOOKUP(L114,G105:J124,2,0))</f>
        <v/>
      </c>
      <c r="Q114" s="23" t="str">
        <f>IF(K114="","",VLOOKUP(P114,LISTAS!$F$5:$G$204,2,0))</f>
        <v/>
      </c>
      <c r="R114" s="37" t="str">
        <f>IF(K114="","",VLOOKUP(L114,G105:J124,4,0))</f>
        <v/>
      </c>
      <c r="S114" s="24" t="str">
        <f t="shared" si="32"/>
        <v/>
      </c>
      <c r="T114" s="24" t="str">
        <f t="shared" si="33"/>
        <v/>
      </c>
    </row>
    <row r="115" spans="2:20" s="5" customFormat="1" ht="18.75" customHeight="1" x14ac:dyDescent="0.3">
      <c r="B115" s="21"/>
      <c r="C115" s="21" t="str">
        <f>IF(B115="","",VLOOKUP(B115,LISTAS!$F$5:$I$204,2,0))</f>
        <v/>
      </c>
      <c r="D115" s="21" t="str">
        <f>IF(B115="","",VLOOKUP(B115,LISTAS!$F$5:$I$207,4,0))</f>
        <v/>
      </c>
      <c r="E115" s="36"/>
      <c r="G115" s="32"/>
      <c r="H115" s="33"/>
      <c r="I115" s="33"/>
      <c r="J115" s="32"/>
      <c r="K115" s="32"/>
      <c r="L115" s="32" t="str">
        <f>IF(K115="","",LARGE(G105:G124,M115))</f>
        <v/>
      </c>
      <c r="M115" s="44">
        <v>11</v>
      </c>
      <c r="N115" s="26"/>
      <c r="O115" s="45" t="str">
        <f>IF(R115&lt;&gt;"",_xlfn.RANK.EQ(R115,R105:R124,0),"")</f>
        <v/>
      </c>
      <c r="P115" s="23" t="str">
        <f>IF(K115="","",VLOOKUP(L115,G105:J124,2,0))</f>
        <v/>
      </c>
      <c r="Q115" s="23" t="str">
        <f>IF(K115="","",VLOOKUP(P115,LISTAS!$F$5:$G$204,2,0))</f>
        <v/>
      </c>
      <c r="R115" s="37" t="str">
        <f>IF(K115="","",VLOOKUP(L115,G105:J124,4,0))</f>
        <v/>
      </c>
      <c r="S115" s="24" t="str">
        <f t="shared" si="32"/>
        <v/>
      </c>
      <c r="T115" s="24" t="str">
        <f t="shared" si="33"/>
        <v/>
      </c>
    </row>
    <row r="116" spans="2:20" s="5" customFormat="1" ht="18.75" customHeight="1" x14ac:dyDescent="0.3">
      <c r="B116" s="21"/>
      <c r="C116" s="21" t="str">
        <f>IF(B116="","",VLOOKUP(B116,LISTAS!$F$5:$I$204,2,0))</f>
        <v/>
      </c>
      <c r="D116" s="21" t="str">
        <f>IF(B116="","",VLOOKUP(B116,LISTAS!$F$5:$I$207,4,0))</f>
        <v/>
      </c>
      <c r="E116" s="36"/>
      <c r="G116" s="32"/>
      <c r="H116" s="33"/>
      <c r="I116" s="33"/>
      <c r="J116" s="32"/>
      <c r="K116" s="32"/>
      <c r="L116" s="32" t="str">
        <f>IF(K116="","",LARGE(G105:G124,M116))</f>
        <v/>
      </c>
      <c r="M116" s="44">
        <v>12</v>
      </c>
      <c r="N116" s="26"/>
      <c r="O116" s="45" t="str">
        <f>IF(R116&lt;&gt;"",_xlfn.RANK.EQ(R116,R105:R124,0),"")</f>
        <v/>
      </c>
      <c r="P116" s="23" t="str">
        <f>IF(K116="","",VLOOKUP(L116,G105:J124,2,0))</f>
        <v/>
      </c>
      <c r="Q116" s="23" t="str">
        <f>IF(K116="","",VLOOKUP(P116,LISTAS!$F$5:$G$204,2,0))</f>
        <v/>
      </c>
      <c r="R116" s="37" t="str">
        <f>IF(K116="","",VLOOKUP(L116,G105:J124,4,0))</f>
        <v/>
      </c>
      <c r="S116" s="24" t="str">
        <f t="shared" si="32"/>
        <v/>
      </c>
      <c r="T116" s="24" t="str">
        <f t="shared" si="33"/>
        <v/>
      </c>
    </row>
    <row r="117" spans="2:20" s="5" customFormat="1" ht="18.75" customHeight="1" x14ac:dyDescent="0.3">
      <c r="B117" s="21"/>
      <c r="C117" s="21" t="str">
        <f>IF(B117="","",VLOOKUP(B117,LISTAS!$F$5:$I$204,2,0))</f>
        <v/>
      </c>
      <c r="D117" s="21" t="str">
        <f>IF(B117="","",VLOOKUP(B117,LISTAS!$F$5:$I$207,4,0))</f>
        <v/>
      </c>
      <c r="E117" s="36"/>
      <c r="G117" s="32"/>
      <c r="H117" s="33"/>
      <c r="I117" s="33"/>
      <c r="J117" s="32"/>
      <c r="K117" s="32"/>
      <c r="L117" s="32" t="str">
        <f>IF(K117="","",LARGE(G105:G124,M117))</f>
        <v/>
      </c>
      <c r="M117" s="44">
        <v>13</v>
      </c>
      <c r="N117" s="26"/>
      <c r="O117" s="45" t="str">
        <f>IF(R117&lt;&gt;"",_xlfn.RANK.EQ(R117,R105:R124,0),"")</f>
        <v/>
      </c>
      <c r="P117" s="23" t="str">
        <f>IF(K117="","",VLOOKUP(L117,G105:J124,2,0))</f>
        <v/>
      </c>
      <c r="Q117" s="23" t="str">
        <f>IF(K117="","",VLOOKUP(P117,LISTAS!$F$5:$G$204,2,0))</f>
        <v/>
      </c>
      <c r="R117" s="37" t="str">
        <f>IF(K117="","",VLOOKUP(L117,G105:J124,4,0))</f>
        <v/>
      </c>
      <c r="S117" s="24" t="str">
        <f t="shared" si="32"/>
        <v/>
      </c>
      <c r="T117" s="24" t="str">
        <f t="shared" si="33"/>
        <v/>
      </c>
    </row>
    <row r="118" spans="2:20" s="5" customFormat="1" ht="18.75" customHeight="1" x14ac:dyDescent="0.3">
      <c r="B118" s="21"/>
      <c r="C118" s="21" t="str">
        <f>IF(B118="","",VLOOKUP(B118,LISTAS!$F$5:$I$204,2,0))</f>
        <v/>
      </c>
      <c r="D118" s="21" t="str">
        <f>IF(B118="","",VLOOKUP(B118,LISTAS!$F$5:$I$207,4,0))</f>
        <v/>
      </c>
      <c r="E118" s="36"/>
      <c r="G118" s="32"/>
      <c r="H118" s="33"/>
      <c r="I118" s="33"/>
      <c r="J118" s="32"/>
      <c r="K118" s="32"/>
      <c r="L118" s="32" t="str">
        <f>IF(K118="","",LARGE(G105:G124,M118))</f>
        <v/>
      </c>
      <c r="M118" s="44">
        <v>14</v>
      </c>
      <c r="N118" s="26"/>
      <c r="O118" s="45" t="str">
        <f>IF(R118&lt;&gt;"",_xlfn.RANK.EQ(R118,R105:R124,0),"")</f>
        <v/>
      </c>
      <c r="P118" s="23" t="str">
        <f>IF(K118="","",VLOOKUP(L118,G105:J124,2,0))</f>
        <v/>
      </c>
      <c r="Q118" s="23" t="str">
        <f>IF(K118="","",VLOOKUP(P118,LISTAS!$F$5:$G$204,2,0))</f>
        <v/>
      </c>
      <c r="R118" s="37" t="str">
        <f>IF(K118="","",VLOOKUP(L118,G105:J124,4,0))</f>
        <v/>
      </c>
      <c r="S118" s="24" t="str">
        <f t="shared" si="32"/>
        <v/>
      </c>
      <c r="T118" s="24" t="str">
        <f t="shared" si="33"/>
        <v/>
      </c>
    </row>
    <row r="119" spans="2:20" s="5" customFormat="1" ht="18.75" customHeight="1" x14ac:dyDescent="0.3">
      <c r="B119" s="21"/>
      <c r="C119" s="21" t="str">
        <f>IF(B119="","",VLOOKUP(B119,LISTAS!$F$5:$I$204,2,0))</f>
        <v/>
      </c>
      <c r="D119" s="21" t="str">
        <f>IF(B119="","",VLOOKUP(B119,LISTAS!$F$5:$I$207,4,0))</f>
        <v/>
      </c>
      <c r="E119" s="36"/>
      <c r="G119" s="32"/>
      <c r="H119" s="33"/>
      <c r="I119" s="33"/>
      <c r="J119" s="32"/>
      <c r="K119" s="32"/>
      <c r="L119" s="32" t="str">
        <f>IF(K119="","",LARGE(G105:G124,M119))</f>
        <v/>
      </c>
      <c r="M119" s="44">
        <v>15</v>
      </c>
      <c r="N119" s="26"/>
      <c r="O119" s="45" t="str">
        <f>IF(R119&lt;&gt;"",_xlfn.RANK.EQ(R119,R105:R124,0),"")</f>
        <v/>
      </c>
      <c r="P119" s="23" t="str">
        <f>IF(K119="","",VLOOKUP(L119,G105:J124,2,0))</f>
        <v/>
      </c>
      <c r="Q119" s="23" t="str">
        <f>IF(K119="","",VLOOKUP(P119,LISTAS!$F$5:$G$204,2,0))</f>
        <v/>
      </c>
      <c r="R119" s="37" t="str">
        <f>IF(K119="","",VLOOKUP(L119,G105:J124,4,0))</f>
        <v/>
      </c>
      <c r="S119" s="24" t="str">
        <f t="shared" si="32"/>
        <v/>
      </c>
      <c r="T119" s="24" t="str">
        <f t="shared" si="33"/>
        <v/>
      </c>
    </row>
    <row r="120" spans="2:20" s="5" customFormat="1" ht="18.75" customHeight="1" x14ac:dyDescent="0.3">
      <c r="B120" s="21"/>
      <c r="C120" s="21" t="str">
        <f>IF(B120="","",VLOOKUP(B120,LISTAS!$F$5:$I$204,2,0))</f>
        <v/>
      </c>
      <c r="D120" s="21" t="str">
        <f>IF(B120="","",VLOOKUP(B120,LISTAS!$F$5:$I$207,4,0))</f>
        <v/>
      </c>
      <c r="E120" s="36"/>
      <c r="G120" s="32"/>
      <c r="H120" s="33"/>
      <c r="I120" s="33"/>
      <c r="J120" s="32"/>
      <c r="K120" s="32"/>
      <c r="L120" s="32" t="str">
        <f>IF(K120="","",LARGE(G105:G124,M120))</f>
        <v/>
      </c>
      <c r="M120" s="44">
        <v>16</v>
      </c>
      <c r="N120" s="26"/>
      <c r="O120" s="45" t="str">
        <f>IF(R120&lt;&gt;"",_xlfn.RANK.EQ(R120,R105:R124,0),"")</f>
        <v/>
      </c>
      <c r="P120" s="23" t="str">
        <f>IF(K120="","",VLOOKUP(L120,G105:J124,2,0))</f>
        <v/>
      </c>
      <c r="Q120" s="23" t="str">
        <f>IF(K120="","",VLOOKUP(P120,LISTAS!$F$5:$G$204,2,0))</f>
        <v/>
      </c>
      <c r="R120" s="37" t="str">
        <f>IF(K120="","",VLOOKUP(L120,G105:J124,4,0))</f>
        <v/>
      </c>
      <c r="S120" s="24" t="str">
        <f t="shared" si="32"/>
        <v/>
      </c>
      <c r="T120" s="24" t="str">
        <f t="shared" si="33"/>
        <v/>
      </c>
    </row>
    <row r="121" spans="2:20" s="5" customFormat="1" ht="18.75" customHeight="1" x14ac:dyDescent="0.3">
      <c r="B121" s="21"/>
      <c r="C121" s="21" t="str">
        <f>IF(B121="","",VLOOKUP(B121,LISTAS!$F$5:$I$204,2,0))</f>
        <v/>
      </c>
      <c r="D121" s="21" t="str">
        <f>IF(B121="","",VLOOKUP(B121,LISTAS!$F$5:$I$207,4,0))</f>
        <v/>
      </c>
      <c r="E121" s="36"/>
      <c r="G121" s="32" t="str">
        <f t="shared" si="28"/>
        <v/>
      </c>
      <c r="H121" s="33" t="str">
        <f t="shared" ref="H121:I124" si="34">IF($K121="","",IF(B121="","",B121))</f>
        <v/>
      </c>
      <c r="I121" s="33" t="str">
        <f t="shared" si="34"/>
        <v/>
      </c>
      <c r="J121" s="32" t="str">
        <f t="shared" si="30"/>
        <v/>
      </c>
      <c r="K121" s="32" t="str">
        <f t="shared" si="31"/>
        <v/>
      </c>
      <c r="L121" s="32" t="str">
        <f>IF(K121="","",LARGE(G105:G124,M121))</f>
        <v/>
      </c>
      <c r="M121" s="44">
        <v>17</v>
      </c>
      <c r="N121" s="26"/>
      <c r="O121" s="45" t="str">
        <f>IF(R121&lt;&gt;"",_xlfn.RANK.EQ(R121,R105:R124,0),"")</f>
        <v/>
      </c>
      <c r="P121" s="23" t="str">
        <f>IF(K121="","",VLOOKUP(L121,G105:J124,2,0))</f>
        <v/>
      </c>
      <c r="Q121" s="23" t="str">
        <f>IF(K121="","",VLOOKUP(P121,LISTAS!$F$5:$G$204,2,0))</f>
        <v/>
      </c>
      <c r="R121" s="37" t="str">
        <f>IF(K121="","",VLOOKUP(L121,G105:J124,4,0))</f>
        <v/>
      </c>
      <c r="S121" s="24" t="str">
        <f t="shared" si="32"/>
        <v/>
      </c>
      <c r="T121" s="24" t="str">
        <f t="shared" si="33"/>
        <v/>
      </c>
    </row>
    <row r="122" spans="2:20" s="5" customFormat="1" ht="18.75" customHeight="1" x14ac:dyDescent="0.3">
      <c r="B122" s="21"/>
      <c r="C122" s="21" t="str">
        <f>IF(B122="","",VLOOKUP(B122,LISTAS!$F$5:$I$204,2,0))</f>
        <v/>
      </c>
      <c r="D122" s="21" t="str">
        <f>IF(B122="","",VLOOKUP(B122,LISTAS!$F$5:$I$207,4,0))</f>
        <v/>
      </c>
      <c r="E122" s="36"/>
      <c r="G122" s="32" t="str">
        <f t="shared" si="28"/>
        <v/>
      </c>
      <c r="H122" s="33" t="str">
        <f t="shared" si="34"/>
        <v/>
      </c>
      <c r="I122" s="33" t="str">
        <f t="shared" si="34"/>
        <v/>
      </c>
      <c r="J122" s="32" t="str">
        <f t="shared" si="30"/>
        <v/>
      </c>
      <c r="K122" s="32" t="str">
        <f t="shared" si="31"/>
        <v/>
      </c>
      <c r="L122" s="32" t="str">
        <f>IF(K122="","",LARGE(G105:G124,M122))</f>
        <v/>
      </c>
      <c r="M122" s="44">
        <v>18</v>
      </c>
      <c r="N122" s="26"/>
      <c r="O122" s="45" t="str">
        <f>IF(R122&lt;&gt;"",_xlfn.RANK.EQ(R122,R105:R124,0),"")</f>
        <v/>
      </c>
      <c r="P122" s="23" t="str">
        <f>IF(K122="","",VLOOKUP(L122,G105:J124,2,0))</f>
        <v/>
      </c>
      <c r="Q122" s="23" t="str">
        <f>IF(K122="","",VLOOKUP(P122,LISTAS!$F$5:$G$204,2,0))</f>
        <v/>
      </c>
      <c r="R122" s="37" t="str">
        <f>IF(K122="","",VLOOKUP(L122,G105:J124,4,0))</f>
        <v/>
      </c>
      <c r="S122" s="24" t="str">
        <f t="shared" si="32"/>
        <v/>
      </c>
      <c r="T122" s="24" t="str">
        <f t="shared" si="33"/>
        <v/>
      </c>
    </row>
    <row r="123" spans="2:20" s="5" customFormat="1" ht="18.75" customHeight="1" x14ac:dyDescent="0.3">
      <c r="B123" s="21"/>
      <c r="C123" s="21" t="str">
        <f>IF(B123="","",VLOOKUP(B123,LISTAS!$F$5:$I$204,2,0))</f>
        <v/>
      </c>
      <c r="D123" s="21" t="str">
        <f>IF(B123="","",VLOOKUP(B123,LISTAS!$F$5:$I$207,4,0))</f>
        <v/>
      </c>
      <c r="E123" s="36"/>
      <c r="G123" s="32"/>
      <c r="H123" s="33"/>
      <c r="I123" s="33"/>
      <c r="J123" s="32"/>
      <c r="K123" s="32"/>
      <c r="L123" s="32" t="str">
        <f>IF(K123="","",LARGE(G105:G124,M123))</f>
        <v/>
      </c>
      <c r="M123" s="44">
        <v>19</v>
      </c>
      <c r="N123" s="26"/>
      <c r="O123" s="45" t="str">
        <f>IF(R123&lt;&gt;"",_xlfn.RANK.EQ(R123,R105:R124,0),"")</f>
        <v/>
      </c>
      <c r="P123" s="23" t="str">
        <f>IF(K123="","",VLOOKUP(L123,G105:J124,2,0))</f>
        <v/>
      </c>
      <c r="Q123" s="23" t="str">
        <f>IF(K123="","",VLOOKUP(P123,LISTAS!$F$5:$G$204,2,0))</f>
        <v/>
      </c>
      <c r="R123" s="37" t="str">
        <f>IF(K123="","",VLOOKUP(L123,G105:J124,4,0))</f>
        <v/>
      </c>
      <c r="S123" s="24" t="str">
        <f t="shared" si="32"/>
        <v/>
      </c>
      <c r="T123" s="24" t="str">
        <f t="shared" si="33"/>
        <v/>
      </c>
    </row>
    <row r="124" spans="2:20" s="5" customFormat="1" ht="18.75" customHeight="1" x14ac:dyDescent="0.3">
      <c r="B124" s="21"/>
      <c r="C124" s="21" t="str">
        <f>IF(B124="","",VLOOKUP(B124,LISTAS!$F$5:$I$204,2,0))</f>
        <v/>
      </c>
      <c r="D124" s="21" t="str">
        <f>IF(B124="","",VLOOKUP(B124,LISTAS!$F$5:$I$207,4,0))</f>
        <v/>
      </c>
      <c r="E124" s="36"/>
      <c r="G124" s="32" t="str">
        <f t="shared" si="28"/>
        <v/>
      </c>
      <c r="H124" s="33" t="str">
        <f t="shared" si="34"/>
        <v/>
      </c>
      <c r="I124" s="33" t="str">
        <f t="shared" si="34"/>
        <v/>
      </c>
      <c r="J124" s="32" t="str">
        <f t="shared" si="30"/>
        <v/>
      </c>
      <c r="K124" s="32" t="str">
        <f t="shared" si="31"/>
        <v/>
      </c>
      <c r="L124" s="32" t="str">
        <f>IF(K124="","",LARGE(G105:G124,M124))</f>
        <v/>
      </c>
      <c r="M124" s="44">
        <v>20</v>
      </c>
      <c r="N124" s="26"/>
      <c r="O124" s="45" t="str">
        <f>IF(R124&lt;&gt;"",_xlfn.RANK.EQ(R124,R105:R124,0),"")</f>
        <v/>
      </c>
      <c r="P124" s="23" t="str">
        <f>IF(K124="","",VLOOKUP(L124,G105:J124,2,0))</f>
        <v/>
      </c>
      <c r="Q124" s="23" t="str">
        <f>IF(K124="","",VLOOKUP(P124,LISTAS!$F$5:$G$204,2,0))</f>
        <v/>
      </c>
      <c r="R124" s="37" t="str">
        <f>IF(K124="","",VLOOKUP(L124,G105:J124,4,0))</f>
        <v/>
      </c>
      <c r="S124" s="24" t="str">
        <f t="shared" si="32"/>
        <v/>
      </c>
      <c r="T124" s="24" t="str">
        <f t="shared" si="33"/>
        <v/>
      </c>
    </row>
    <row r="125" spans="2:20" ht="20.25" customHeight="1" x14ac:dyDescent="0.25"/>
    <row r="126" spans="2:20" ht="20.25" customHeight="1" x14ac:dyDescent="0.25"/>
    <row r="216" spans="1:1" x14ac:dyDescent="0.25">
      <c r="A216" s="2"/>
    </row>
    <row r="217" spans="1:1" x14ac:dyDescent="0.25">
      <c r="A217" s="2"/>
    </row>
    <row r="218" spans="1:1" x14ac:dyDescent="0.25">
      <c r="A218" s="15"/>
    </row>
    <row r="320" spans="1:1" x14ac:dyDescent="0.25">
      <c r="A320" s="2"/>
    </row>
    <row r="321" spans="1:1" x14ac:dyDescent="0.25">
      <c r="A321" s="2"/>
    </row>
    <row r="322" spans="1:1" x14ac:dyDescent="0.25">
      <c r="A322" s="15"/>
    </row>
    <row r="424" spans="1:1" x14ac:dyDescent="0.25">
      <c r="A424" s="2"/>
    </row>
    <row r="425" spans="1:1" x14ac:dyDescent="0.25">
      <c r="A425" s="2"/>
    </row>
    <row r="426" spans="1:1" x14ac:dyDescent="0.25">
      <c r="A426" s="15"/>
    </row>
  </sheetData>
  <mergeCells count="17">
    <mergeCell ref="B30:C30"/>
    <mergeCell ref="O30:T30"/>
    <mergeCell ref="B2:T3"/>
    <mergeCell ref="D5:E5"/>
    <mergeCell ref="B6:T6"/>
    <mergeCell ref="B7:C7"/>
    <mergeCell ref="O7:T7"/>
    <mergeCell ref="B79:T79"/>
    <mergeCell ref="B102:C102"/>
    <mergeCell ref="O102:T102"/>
    <mergeCell ref="B103:T103"/>
    <mergeCell ref="B31:T31"/>
    <mergeCell ref="B54:C54"/>
    <mergeCell ref="O54:T54"/>
    <mergeCell ref="B55:T55"/>
    <mergeCell ref="B78:C78"/>
    <mergeCell ref="O78:T78"/>
  </mergeCells>
  <pageMargins left="0.511811024" right="0.511811024" top="0.78740157499999996" bottom="0.78740157499999996" header="0.31496062000000002" footer="0.31496062000000002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0000000}">
          <x14:formula1>
            <xm:f>LISTAS!$D$5:$D$6</xm:f>
          </x14:formula1>
          <xm:sqref>F7</xm:sqref>
        </x14:dataValidation>
        <x14:dataValidation type="list" allowBlank="1" showInputMessage="1" showErrorMessage="1" xr:uid="{00000000-0002-0000-0300-000001000000}">
          <x14:formula1>
            <xm:f>LISTAS!$F$5:$F$204</xm:f>
          </x14:formula1>
          <xm:sqref>B9:B28 B33:B52 B57:B76 B81:B100 B105:B124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363"/>
  <sheetViews>
    <sheetView showGridLines="0" topLeftCell="B28" zoomScale="85" zoomScaleNormal="85" workbookViewId="0">
      <selection activeCell="Q37" sqref="Q37"/>
    </sheetView>
  </sheetViews>
  <sheetFormatPr defaultRowHeight="14.25" x14ac:dyDescent="0.25"/>
  <cols>
    <col min="1" max="1" width="1.28515625" style="5" customWidth="1"/>
    <col min="2" max="2" width="36.7109375" style="2" customWidth="1"/>
    <col min="3" max="3" width="22" style="2" bestFit="1" customWidth="1"/>
    <col min="4" max="5" width="16" style="2" customWidth="1"/>
    <col min="6" max="6" width="4.7109375" style="2" bestFit="1" customWidth="1"/>
    <col min="7" max="11" width="9.140625" style="2" hidden="1" customWidth="1"/>
    <col min="12" max="12" width="7.5703125" style="2" hidden="1" customWidth="1"/>
    <col min="13" max="13" width="3.42578125" style="2" hidden="1" customWidth="1"/>
    <col min="14" max="14" width="3.42578125" style="2" customWidth="1"/>
    <col min="15" max="15" width="18.42578125" style="2" bestFit="1" customWidth="1"/>
    <col min="16" max="16" width="36.7109375" style="2" customWidth="1"/>
    <col min="17" max="18" width="16" style="2" customWidth="1"/>
    <col min="19" max="20" width="16" style="31" customWidth="1"/>
    <col min="21" max="16384" width="9.140625" style="2"/>
  </cols>
  <sheetData>
    <row r="1" spans="1:20" s="5" customFormat="1" ht="6" customHeight="1" x14ac:dyDescent="0.25">
      <c r="B1" s="6"/>
      <c r="C1" s="6"/>
      <c r="D1" s="6"/>
      <c r="E1" s="6"/>
      <c r="G1" s="7"/>
      <c r="H1" s="8"/>
      <c r="I1" s="8"/>
      <c r="J1" s="8"/>
      <c r="K1" s="9"/>
      <c r="L1" s="8"/>
      <c r="S1" s="30"/>
      <c r="T1" s="30"/>
    </row>
    <row r="2" spans="1:20" s="1" customFormat="1" ht="60.75" customHeight="1" x14ac:dyDescent="0.25"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</row>
    <row r="3" spans="1:20" s="1" customFormat="1" ht="60.75" customHeight="1" x14ac:dyDescent="0.25"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</row>
    <row r="4" spans="1:20" x14ac:dyDescent="0.25">
      <c r="A4" s="2"/>
      <c r="G4" s="7"/>
      <c r="H4" s="8"/>
      <c r="I4" s="8"/>
      <c r="J4" s="8"/>
      <c r="K4" s="9"/>
      <c r="L4" s="8"/>
    </row>
    <row r="5" spans="1:20" x14ac:dyDescent="0.25">
      <c r="A5" s="2"/>
      <c r="D5" s="62"/>
      <c r="E5" s="63"/>
      <c r="F5" s="10"/>
      <c r="G5" s="7"/>
      <c r="H5" s="8"/>
      <c r="I5" s="8"/>
      <c r="J5" s="8"/>
      <c r="K5" s="9"/>
      <c r="L5" s="8"/>
    </row>
    <row r="6" spans="1:20" ht="32.25" customHeight="1" x14ac:dyDescent="0.25">
      <c r="A6" s="2"/>
      <c r="B6" s="59" t="s">
        <v>27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1"/>
    </row>
    <row r="7" spans="1:20" ht="20.25" customHeight="1" x14ac:dyDescent="0.25">
      <c r="A7" s="2"/>
      <c r="B7" s="54" t="s">
        <v>119</v>
      </c>
      <c r="C7" s="55"/>
      <c r="E7" s="34" t="s">
        <v>11</v>
      </c>
      <c r="F7" s="35" t="s">
        <v>12</v>
      </c>
      <c r="G7" s="11"/>
      <c r="H7" s="12"/>
      <c r="I7" s="12"/>
      <c r="J7" s="12"/>
      <c r="K7" s="13"/>
      <c r="L7" s="12"/>
      <c r="M7" s="14"/>
      <c r="N7" s="43"/>
      <c r="O7" s="56" t="s">
        <v>13</v>
      </c>
      <c r="P7" s="57"/>
      <c r="Q7" s="57"/>
      <c r="R7" s="57"/>
      <c r="S7" s="57"/>
      <c r="T7" s="58"/>
    </row>
    <row r="8" spans="1:20" s="15" customFormat="1" ht="28.5" customHeight="1" x14ac:dyDescent="0.25">
      <c r="B8" s="16" t="s">
        <v>14</v>
      </c>
      <c r="C8" s="16" t="s">
        <v>1</v>
      </c>
      <c r="D8" s="16" t="s">
        <v>15</v>
      </c>
      <c r="E8" s="16" t="s">
        <v>2</v>
      </c>
      <c r="F8" s="17"/>
      <c r="G8" s="18"/>
      <c r="H8" s="19"/>
      <c r="I8" s="19"/>
      <c r="J8" s="19"/>
      <c r="K8" s="20"/>
      <c r="L8" s="19"/>
      <c r="M8" s="18"/>
      <c r="N8" s="18"/>
      <c r="O8" s="27" t="s">
        <v>4</v>
      </c>
      <c r="P8" s="27" t="s">
        <v>14</v>
      </c>
      <c r="Q8" s="27" t="s">
        <v>1</v>
      </c>
      <c r="R8" s="27" t="s">
        <v>2</v>
      </c>
      <c r="S8" s="42" t="s">
        <v>17</v>
      </c>
      <c r="T8" s="42" t="s">
        <v>18</v>
      </c>
    </row>
    <row r="9" spans="1:20" s="5" customFormat="1" ht="18.75" customHeight="1" x14ac:dyDescent="0.25">
      <c r="B9" s="21" t="s">
        <v>70</v>
      </c>
      <c r="C9" s="21" t="str">
        <f>IF(B9="","",VLOOKUP(B9,LISTAS!$F$5:$I$204,2,0))</f>
        <v>ARBOS S.A</v>
      </c>
      <c r="D9" s="21" t="str">
        <f>IF(B9="","",VLOOKUP(B9,LISTAS!$F$5:$I$207,4,0))</f>
        <v>ESTILO LIVRE</v>
      </c>
      <c r="E9" s="36">
        <v>46.75</v>
      </c>
      <c r="G9" s="32">
        <f t="shared" ref="G9:G28" si="0">IF(E9="","",E9+(ROW(E9)/10000))</f>
        <v>46.750900000000001</v>
      </c>
      <c r="H9" s="33" t="str">
        <f t="shared" ref="H9:I15" si="1">IF($K9="","",IF(B9="","",B9))</f>
        <v>O SHOW DAS JACKSONS</v>
      </c>
      <c r="I9" s="33" t="str">
        <f t="shared" si="1"/>
        <v>ARBOS S.A</v>
      </c>
      <c r="J9" s="32">
        <f t="shared" ref="J9:J28" si="2">IF($K9="","",E9)</f>
        <v>46.75</v>
      </c>
      <c r="K9" s="32">
        <f t="shared" ref="K9:K28" si="3">G9</f>
        <v>46.750900000000001</v>
      </c>
      <c r="L9" s="32">
        <f>IF(K9="","",LARGE(G9:G28,M9))</f>
        <v>49.800999999999995</v>
      </c>
      <c r="M9" s="44">
        <v>1</v>
      </c>
      <c r="N9" s="22"/>
      <c r="O9" s="45">
        <f>IF(R9&lt;&gt;"",_xlfn.RANK.EQ(R9,R9:R28,0),"")</f>
        <v>1</v>
      </c>
      <c r="P9" s="23" t="str">
        <f>IF(K9="","",VLOOKUP(L9,G9:J28,2,0))</f>
        <v>ERA UMA CASA</v>
      </c>
      <c r="Q9" s="23" t="str">
        <f>IF(K9="","",VLOOKUP(P9,LISTAS!$F$5:$G$204,2,0))</f>
        <v>LICEU JARDIM</v>
      </c>
      <c r="R9" s="37">
        <f>IF(K9="","",VLOOKUP(L9,G9:J28,4,0))</f>
        <v>49.8</v>
      </c>
      <c r="S9" s="24">
        <f>IF($O9="","",IF($O9=1,400,IF($O9=2,340,IF($O9=3,300,IF($O9=4,280,IF($O9=5,270,IF($O9=6,260,IF($O9=7,250,IF($O9=8,240,IF($O9=9,200,IF($O9=10,200,IF($O9=11,200,IF($O9=12,200,IF($O9=13,200,IF($O9=14,200,IF($O9=15,200,IF($O9=16,200,IF($O9&gt;16,"",""))))))))))))))))))</f>
        <v>400</v>
      </c>
      <c r="T9" s="24">
        <f>IF(O9="","",IF($F$7="NÃO","",IF(O9=1,400,IF(O9=2,340,IF(O9=3,300,IF(O9=4,280,IF(O9=5,270,IF(O9=6,260,IF(O9=7,250,IF(O9=8,240,IF(O9=9,200,IF(O9=10,200,IF(O9=11,200,IF(O9=12,200,IF(O9=13,200,IF(O9=14,200,IF(O9=15,200,IF(O9=16,200,IF(O9&gt;16,"","")))))))))))))))))))</f>
        <v>400</v>
      </c>
    </row>
    <row r="10" spans="1:20" s="5" customFormat="1" ht="18.75" customHeight="1" x14ac:dyDescent="0.25">
      <c r="B10" s="21" t="s">
        <v>72</v>
      </c>
      <c r="C10" s="21" t="str">
        <f>IF(B10="","",VLOOKUP(B10,LISTAS!$F$5:$I$204,2,0))</f>
        <v>LICEU JARDIM</v>
      </c>
      <c r="D10" s="21" t="str">
        <f>IF(B10="","",VLOOKUP(B10,LISTAS!$F$5:$I$207,4,0))</f>
        <v>ESTILO LIVRE</v>
      </c>
      <c r="E10" s="36">
        <v>49.8</v>
      </c>
      <c r="G10" s="32">
        <f t="shared" si="0"/>
        <v>49.800999999999995</v>
      </c>
      <c r="H10" s="33" t="str">
        <f t="shared" si="1"/>
        <v>ERA UMA CASA</v>
      </c>
      <c r="I10" s="33" t="str">
        <f t="shared" si="1"/>
        <v>LICEU JARDIM</v>
      </c>
      <c r="J10" s="32">
        <f t="shared" si="2"/>
        <v>49.8</v>
      </c>
      <c r="K10" s="32">
        <f t="shared" si="3"/>
        <v>49.800999999999995</v>
      </c>
      <c r="L10" s="32">
        <f>IF(K10="","",LARGE(G9:G28,M10))</f>
        <v>46.750900000000001</v>
      </c>
      <c r="M10" s="44">
        <v>2</v>
      </c>
      <c r="N10" s="25"/>
      <c r="O10" s="45">
        <f>IF(R10&lt;&gt;"",_xlfn.RANK.EQ(R10,R9:R28,0),"")</f>
        <v>2</v>
      </c>
      <c r="P10" s="23" t="str">
        <f>IF(K10="","",VLOOKUP(L10,G9:J28,2,0))</f>
        <v>O SHOW DAS JACKSONS</v>
      </c>
      <c r="Q10" s="23" t="str">
        <f>IF(K10="","",VLOOKUP(P10,LISTAS!$F$5:$G$204,2,0))</f>
        <v>ARBOS S.A</v>
      </c>
      <c r="R10" s="37">
        <f>IF(K10="","",VLOOKUP(L10,G9:J28,4,0))</f>
        <v>46.75</v>
      </c>
      <c r="S10" s="24">
        <f t="shared" ref="S10:S28" si="4">IF($O10="","",IF($O10=1,400,IF($O10=2,340,IF($O10=3,300,IF($O10=4,280,IF($O10=5,270,IF($O10=6,260,IF($O10=7,250,IF($O10=8,240,IF($O10=9,200,IF($O10=10,200,IF($O10=11,200,IF($O10=12,200,IF($O10=13,200,IF($O10=14,200,IF($O10=15,200,IF($O10=16,200,IF($O10&gt;16,"",""))))))))))))))))))</f>
        <v>340</v>
      </c>
      <c r="T10" s="24">
        <f t="shared" ref="T10:T28" si="5">IF(O10="","",IF($F$7="NÃO","",IF(O10=1,400,IF(O10=2,340,IF(O10=3,300,IF(O10=4,280,IF(O10=5,270,IF(O10=6,260,IF(O10=7,250,IF(O10=8,240,IF(O10=9,200,IF(O10=10,200,IF(O10=11,200,IF(O10=12,200,IF(O10=13,200,IF(O10=14,200,IF(O10=15,200,IF(O10=16,200,IF(O10&gt;16,"","")))))))))))))))))))</f>
        <v>340</v>
      </c>
    </row>
    <row r="11" spans="1:20" s="5" customFormat="1" ht="18.75" customHeight="1" x14ac:dyDescent="0.3">
      <c r="B11" s="21"/>
      <c r="C11" s="21" t="str">
        <f>IF(B11="","",VLOOKUP(B11,LISTAS!$F$5:$I$204,2,0))</f>
        <v/>
      </c>
      <c r="D11" s="21" t="str">
        <f>IF(B11="","",VLOOKUP(B11,LISTAS!$F$5:$I$207,4,0))</f>
        <v/>
      </c>
      <c r="E11" s="36"/>
      <c r="G11" s="32" t="str">
        <f t="shared" si="0"/>
        <v/>
      </c>
      <c r="H11" s="33" t="str">
        <f t="shared" si="1"/>
        <v/>
      </c>
      <c r="I11" s="33" t="str">
        <f t="shared" si="1"/>
        <v/>
      </c>
      <c r="J11" s="32" t="str">
        <f t="shared" si="2"/>
        <v/>
      </c>
      <c r="K11" s="32" t="str">
        <f t="shared" si="3"/>
        <v/>
      </c>
      <c r="L11" s="32" t="str">
        <f>IF(K11="","",LARGE(G9:G28,M11))</f>
        <v/>
      </c>
      <c r="M11" s="44">
        <v>3</v>
      </c>
      <c r="N11" s="26"/>
      <c r="O11" s="45" t="str">
        <f>IF(R11&lt;&gt;"",_xlfn.RANK.EQ(R11,R9:R28,0),"")</f>
        <v/>
      </c>
      <c r="P11" s="23" t="str">
        <f>IF(K11="","",VLOOKUP(L11,G9:J28,2,0))</f>
        <v/>
      </c>
      <c r="Q11" s="23" t="str">
        <f>IF(K11="","",VLOOKUP(P11,LISTAS!$F$5:$G$204,2,0))</f>
        <v/>
      </c>
      <c r="R11" s="37" t="str">
        <f>IF(K11="","",VLOOKUP(L11,G9:J28,4,0))</f>
        <v/>
      </c>
      <c r="S11" s="24" t="str">
        <f t="shared" si="4"/>
        <v/>
      </c>
      <c r="T11" s="24" t="str">
        <f t="shared" si="5"/>
        <v/>
      </c>
    </row>
    <row r="12" spans="1:20" s="5" customFormat="1" ht="18.75" customHeight="1" x14ac:dyDescent="0.3">
      <c r="B12" s="21"/>
      <c r="C12" s="21" t="str">
        <f>IF(B12="","",VLOOKUP(B12,LISTAS!$F$5:$I$204,2,0))</f>
        <v/>
      </c>
      <c r="D12" s="21" t="str">
        <f>IF(B12="","",VLOOKUP(B12,LISTAS!$F$5:$I$207,4,0))</f>
        <v/>
      </c>
      <c r="E12" s="36"/>
      <c r="G12" s="32" t="str">
        <f t="shared" si="0"/>
        <v/>
      </c>
      <c r="H12" s="33" t="str">
        <f t="shared" si="1"/>
        <v/>
      </c>
      <c r="I12" s="33" t="str">
        <f t="shared" si="1"/>
        <v/>
      </c>
      <c r="J12" s="32" t="str">
        <f t="shared" si="2"/>
        <v/>
      </c>
      <c r="K12" s="32" t="str">
        <f t="shared" si="3"/>
        <v/>
      </c>
      <c r="L12" s="32" t="str">
        <f>IF(K12="","",LARGE(G9:G28,M12))</f>
        <v/>
      </c>
      <c r="M12" s="44">
        <v>4</v>
      </c>
      <c r="N12" s="26"/>
      <c r="O12" s="45" t="str">
        <f>IF(R12&lt;&gt;"",_xlfn.RANK.EQ(R12,R9:R28,0),"")</f>
        <v/>
      </c>
      <c r="P12" s="23" t="str">
        <f>IF(K12="","",VLOOKUP(L12,G9:J28,2,0))</f>
        <v/>
      </c>
      <c r="Q12" s="23" t="str">
        <f>IF(K12="","",VLOOKUP(P12,LISTAS!$F$5:$G$204,2,0))</f>
        <v/>
      </c>
      <c r="R12" s="37" t="str">
        <f>IF(K12="","",VLOOKUP(L12,G9:J28,4,0))</f>
        <v/>
      </c>
      <c r="S12" s="24" t="str">
        <f t="shared" si="4"/>
        <v/>
      </c>
      <c r="T12" s="24" t="str">
        <f t="shared" si="5"/>
        <v/>
      </c>
    </row>
    <row r="13" spans="1:20" s="5" customFormat="1" ht="18.75" customHeight="1" x14ac:dyDescent="0.3">
      <c r="B13" s="21"/>
      <c r="C13" s="21" t="str">
        <f>IF(B13="","",VLOOKUP(B13,LISTAS!$F$5:$I$204,2,0))</f>
        <v/>
      </c>
      <c r="D13" s="21" t="str">
        <f>IF(B13="","",VLOOKUP(B13,LISTAS!$F$5:$I$207,4,0))</f>
        <v/>
      </c>
      <c r="E13" s="36"/>
      <c r="G13" s="32" t="str">
        <f t="shared" si="0"/>
        <v/>
      </c>
      <c r="H13" s="33" t="str">
        <f t="shared" si="1"/>
        <v/>
      </c>
      <c r="I13" s="33" t="str">
        <f t="shared" si="1"/>
        <v/>
      </c>
      <c r="J13" s="32" t="str">
        <f t="shared" si="2"/>
        <v/>
      </c>
      <c r="K13" s="32" t="str">
        <f t="shared" si="3"/>
        <v/>
      </c>
      <c r="L13" s="32" t="str">
        <f>IF(K13="","",LARGE(G9:G28,M13))</f>
        <v/>
      </c>
      <c r="M13" s="44">
        <v>5</v>
      </c>
      <c r="N13" s="26"/>
      <c r="O13" s="45" t="str">
        <f>IF(R13&lt;&gt;"",_xlfn.RANK.EQ(R13,R9:R28,0),"")</f>
        <v/>
      </c>
      <c r="P13" s="23" t="str">
        <f>IF(K13="","",VLOOKUP(L13,G9:J28,2,0))</f>
        <v/>
      </c>
      <c r="Q13" s="23" t="str">
        <f>IF(K13="","",VLOOKUP(P13,LISTAS!$F$5:$G$204,2,0))</f>
        <v/>
      </c>
      <c r="R13" s="37" t="str">
        <f>IF(K13="","",VLOOKUP(L13,G9:J28,4,0))</f>
        <v/>
      </c>
      <c r="S13" s="24" t="str">
        <f t="shared" si="4"/>
        <v/>
      </c>
      <c r="T13" s="24" t="str">
        <f t="shared" si="5"/>
        <v/>
      </c>
    </row>
    <row r="14" spans="1:20" s="5" customFormat="1" ht="18.75" customHeight="1" x14ac:dyDescent="0.3">
      <c r="B14" s="21"/>
      <c r="C14" s="21" t="str">
        <f>IF(B14="","",VLOOKUP(B14,LISTAS!$F$5:$I$204,2,0))</f>
        <v/>
      </c>
      <c r="D14" s="21" t="str">
        <f>IF(B14="","",VLOOKUP(B14,LISTAS!$F$5:$I$207,4,0))</f>
        <v/>
      </c>
      <c r="E14" s="36"/>
      <c r="G14" s="32" t="str">
        <f t="shared" si="0"/>
        <v/>
      </c>
      <c r="H14" s="33" t="str">
        <f t="shared" si="1"/>
        <v/>
      </c>
      <c r="I14" s="33" t="str">
        <f t="shared" si="1"/>
        <v/>
      </c>
      <c r="J14" s="32" t="str">
        <f t="shared" si="2"/>
        <v/>
      </c>
      <c r="K14" s="32" t="str">
        <f t="shared" si="3"/>
        <v/>
      </c>
      <c r="L14" s="32" t="str">
        <f>IF(K14="","",LARGE(G9:G28,M14))</f>
        <v/>
      </c>
      <c r="M14" s="44">
        <v>6</v>
      </c>
      <c r="N14" s="26"/>
      <c r="O14" s="45" t="str">
        <f>IF(R14&lt;&gt;"",_xlfn.RANK.EQ(R14,R9:R28,0),"")</f>
        <v/>
      </c>
      <c r="P14" s="23" t="str">
        <f>IF(K14="","",VLOOKUP(L14,G9:J28,2,0))</f>
        <v/>
      </c>
      <c r="Q14" s="23" t="str">
        <f>IF(K14="","",VLOOKUP(P14,LISTAS!$F$5:$G$204,2,0))</f>
        <v/>
      </c>
      <c r="R14" s="37" t="str">
        <f>IF(K14="","",VLOOKUP(L14,G9:J28,4,0))</f>
        <v/>
      </c>
      <c r="S14" s="24" t="str">
        <f t="shared" si="4"/>
        <v/>
      </c>
      <c r="T14" s="24" t="str">
        <f t="shared" si="5"/>
        <v/>
      </c>
    </row>
    <row r="15" spans="1:20" s="5" customFormat="1" ht="18.75" customHeight="1" x14ac:dyDescent="0.3">
      <c r="B15" s="21"/>
      <c r="C15" s="21" t="str">
        <f>IF(B15="","",VLOOKUP(B15,LISTAS!$F$5:$I$204,2,0))</f>
        <v/>
      </c>
      <c r="D15" s="21" t="str">
        <f>IF(B15="","",VLOOKUP(B15,LISTAS!$F$5:$I$207,4,0))</f>
        <v/>
      </c>
      <c r="E15" s="36"/>
      <c r="G15" s="32" t="str">
        <f t="shared" si="0"/>
        <v/>
      </c>
      <c r="H15" s="33" t="str">
        <f t="shared" si="1"/>
        <v/>
      </c>
      <c r="I15" s="33" t="str">
        <f t="shared" si="1"/>
        <v/>
      </c>
      <c r="J15" s="32" t="str">
        <f t="shared" si="2"/>
        <v/>
      </c>
      <c r="K15" s="32" t="str">
        <f t="shared" si="3"/>
        <v/>
      </c>
      <c r="L15" s="32" t="str">
        <f>IF(K15="","",LARGE(G9:G28,M15))</f>
        <v/>
      </c>
      <c r="M15" s="44">
        <v>7</v>
      </c>
      <c r="N15" s="26"/>
      <c r="O15" s="45" t="str">
        <f>IF(R15&lt;&gt;"",_xlfn.RANK.EQ(R15,R9:R28,0),"")</f>
        <v/>
      </c>
      <c r="P15" s="23" t="str">
        <f>IF(K15="","",VLOOKUP(L15,G9:J28,2,0))</f>
        <v/>
      </c>
      <c r="Q15" s="23" t="str">
        <f>IF(K15="","",VLOOKUP(P15,LISTAS!$F$5:$G$204,2,0))</f>
        <v/>
      </c>
      <c r="R15" s="37" t="str">
        <f>IF(K15="","",VLOOKUP(L15,G9:J28,4,0))</f>
        <v/>
      </c>
      <c r="S15" s="24" t="str">
        <f t="shared" si="4"/>
        <v/>
      </c>
      <c r="T15" s="24" t="str">
        <f t="shared" si="5"/>
        <v/>
      </c>
    </row>
    <row r="16" spans="1:20" s="5" customFormat="1" ht="18.75" customHeight="1" x14ac:dyDescent="0.3">
      <c r="B16" s="21"/>
      <c r="C16" s="21" t="str">
        <f>IF(B16="","",VLOOKUP(B16,LISTAS!$F$5:$I$204,2,0))</f>
        <v/>
      </c>
      <c r="D16" s="21" t="str">
        <f>IF(B16="","",VLOOKUP(B16,LISTAS!$F$5:$I$207,4,0))</f>
        <v/>
      </c>
      <c r="E16" s="36"/>
      <c r="G16" s="32"/>
      <c r="H16" s="33"/>
      <c r="I16" s="33"/>
      <c r="J16" s="32"/>
      <c r="K16" s="32"/>
      <c r="L16" s="32" t="str">
        <f>IF(K16="","",LARGE(G9:G28,M16))</f>
        <v/>
      </c>
      <c r="M16" s="44">
        <v>8</v>
      </c>
      <c r="N16" s="26"/>
      <c r="O16" s="45" t="str">
        <f>IF(R16&lt;&gt;"",_xlfn.RANK.EQ(R16,R9:R28,0),"")</f>
        <v/>
      </c>
      <c r="P16" s="23" t="str">
        <f>IF(K16="","",VLOOKUP(L16,G9:J28,2,0))</f>
        <v/>
      </c>
      <c r="Q16" s="23" t="str">
        <f>IF(K16="","",VLOOKUP(P16,LISTAS!$F$5:$G$204,2,0))</f>
        <v/>
      </c>
      <c r="R16" s="37" t="str">
        <f>IF(K16="","",VLOOKUP(L16,G9:J28,4,0))</f>
        <v/>
      </c>
      <c r="S16" s="24" t="str">
        <f t="shared" si="4"/>
        <v/>
      </c>
      <c r="T16" s="24" t="str">
        <f t="shared" si="5"/>
        <v/>
      </c>
    </row>
    <row r="17" spans="1:20" s="5" customFormat="1" ht="18.75" customHeight="1" x14ac:dyDescent="0.3">
      <c r="B17" s="21"/>
      <c r="C17" s="21" t="str">
        <f>IF(B17="","",VLOOKUP(B17,LISTAS!$F$5:$I$204,2,0))</f>
        <v/>
      </c>
      <c r="D17" s="21" t="str">
        <f>IF(B17="","",VLOOKUP(B17,LISTAS!$F$5:$I$207,4,0))</f>
        <v/>
      </c>
      <c r="E17" s="36"/>
      <c r="G17" s="32"/>
      <c r="H17" s="33"/>
      <c r="I17" s="33"/>
      <c r="J17" s="32"/>
      <c r="K17" s="32"/>
      <c r="L17" s="32" t="str">
        <f>IF(K17="","",LARGE(G9:G28,M17))</f>
        <v/>
      </c>
      <c r="M17" s="44">
        <v>9</v>
      </c>
      <c r="N17" s="26"/>
      <c r="O17" s="45" t="str">
        <f>IF(R17&lt;&gt;"",_xlfn.RANK.EQ(R17,R9:R28,0),"")</f>
        <v/>
      </c>
      <c r="P17" s="23" t="str">
        <f>IF(K17="","",VLOOKUP(L17,G9:J28,2,0))</f>
        <v/>
      </c>
      <c r="Q17" s="23" t="str">
        <f>IF(K17="","",VLOOKUP(P17,LISTAS!$F$5:$G$204,2,0))</f>
        <v/>
      </c>
      <c r="R17" s="37" t="str">
        <f>IF(K17="","",VLOOKUP(L17,G9:J28,4,0))</f>
        <v/>
      </c>
      <c r="S17" s="24" t="str">
        <f t="shared" si="4"/>
        <v/>
      </c>
      <c r="T17" s="24" t="str">
        <f t="shared" si="5"/>
        <v/>
      </c>
    </row>
    <row r="18" spans="1:20" s="5" customFormat="1" ht="18.75" customHeight="1" x14ac:dyDescent="0.3">
      <c r="B18" s="21"/>
      <c r="C18" s="21" t="str">
        <f>IF(B18="","",VLOOKUP(B18,LISTAS!$F$5:$I$204,2,0))</f>
        <v/>
      </c>
      <c r="D18" s="21" t="str">
        <f>IF(B18="","",VLOOKUP(B18,LISTAS!$F$5:$I$207,4,0))</f>
        <v/>
      </c>
      <c r="E18" s="36"/>
      <c r="G18" s="32"/>
      <c r="H18" s="33"/>
      <c r="I18" s="33"/>
      <c r="J18" s="32"/>
      <c r="K18" s="32"/>
      <c r="L18" s="32" t="str">
        <f>IF(K18="","",LARGE(G9:G28,M18))</f>
        <v/>
      </c>
      <c r="M18" s="44">
        <v>10</v>
      </c>
      <c r="N18" s="26"/>
      <c r="O18" s="45" t="str">
        <f>IF(R18&lt;&gt;"",_xlfn.RANK.EQ(R18,R9:R28,0),"")</f>
        <v/>
      </c>
      <c r="P18" s="23" t="str">
        <f>IF(K18="","",VLOOKUP(L18,G9:J28,2,0))</f>
        <v/>
      </c>
      <c r="Q18" s="23" t="str">
        <f>IF(K18="","",VLOOKUP(P18,LISTAS!$F$5:$G$204,2,0))</f>
        <v/>
      </c>
      <c r="R18" s="37" t="str">
        <f>IF(K18="","",VLOOKUP(L18,G9:J28,4,0))</f>
        <v/>
      </c>
      <c r="S18" s="24" t="str">
        <f t="shared" si="4"/>
        <v/>
      </c>
      <c r="T18" s="24" t="str">
        <f t="shared" si="5"/>
        <v/>
      </c>
    </row>
    <row r="19" spans="1:20" s="5" customFormat="1" ht="18.75" customHeight="1" x14ac:dyDescent="0.3">
      <c r="B19" s="21"/>
      <c r="C19" s="21" t="str">
        <f>IF(B19="","",VLOOKUP(B19,LISTAS!$F$5:$I$204,2,0))</f>
        <v/>
      </c>
      <c r="D19" s="21" t="str">
        <f>IF(B19="","",VLOOKUP(B19,LISTAS!$F$5:$I$207,4,0))</f>
        <v/>
      </c>
      <c r="E19" s="36"/>
      <c r="G19" s="32"/>
      <c r="H19" s="33"/>
      <c r="I19" s="33"/>
      <c r="J19" s="32"/>
      <c r="K19" s="32"/>
      <c r="L19" s="32" t="str">
        <f>IF(K19="","",LARGE(G9:G28,M19))</f>
        <v/>
      </c>
      <c r="M19" s="44">
        <v>11</v>
      </c>
      <c r="N19" s="26"/>
      <c r="O19" s="45" t="str">
        <f>IF(R19&lt;&gt;"",_xlfn.RANK.EQ(R19,R9:R28,0),"")</f>
        <v/>
      </c>
      <c r="P19" s="23" t="str">
        <f>IF(K19="","",VLOOKUP(L19,G9:J28,2,0))</f>
        <v/>
      </c>
      <c r="Q19" s="23" t="str">
        <f>IF(K19="","",VLOOKUP(P19,LISTAS!$F$5:$G$204,2,0))</f>
        <v/>
      </c>
      <c r="R19" s="37" t="str">
        <f>IF(K19="","",VLOOKUP(L19,G9:J28,4,0))</f>
        <v/>
      </c>
      <c r="S19" s="24" t="str">
        <f t="shared" si="4"/>
        <v/>
      </c>
      <c r="T19" s="24" t="str">
        <f t="shared" si="5"/>
        <v/>
      </c>
    </row>
    <row r="20" spans="1:20" s="5" customFormat="1" ht="18.75" customHeight="1" x14ac:dyDescent="0.3">
      <c r="B20" s="21"/>
      <c r="C20" s="21" t="str">
        <f>IF(B20="","",VLOOKUP(B20,LISTAS!$F$5:$I$204,2,0))</f>
        <v/>
      </c>
      <c r="D20" s="21" t="str">
        <f>IF(B20="","",VLOOKUP(B20,LISTAS!$F$5:$I$207,4,0))</f>
        <v/>
      </c>
      <c r="E20" s="36"/>
      <c r="G20" s="32"/>
      <c r="H20" s="33"/>
      <c r="I20" s="33"/>
      <c r="J20" s="32"/>
      <c r="K20" s="32"/>
      <c r="L20" s="32" t="str">
        <f>IF(K20="","",LARGE(G9:G28,M20))</f>
        <v/>
      </c>
      <c r="M20" s="44">
        <v>12</v>
      </c>
      <c r="N20" s="26"/>
      <c r="O20" s="45" t="str">
        <f>IF(R20&lt;&gt;"",_xlfn.RANK.EQ(R20,R9:R28,0),"")</f>
        <v/>
      </c>
      <c r="P20" s="23" t="str">
        <f>IF(K20="","",VLOOKUP(L20,G9:J28,2,0))</f>
        <v/>
      </c>
      <c r="Q20" s="23" t="str">
        <f>IF(K20="","",VLOOKUP(P20,LISTAS!$F$5:$G$204,2,0))</f>
        <v/>
      </c>
      <c r="R20" s="37" t="str">
        <f>IF(K20="","",VLOOKUP(L20,G9:J28,4,0))</f>
        <v/>
      </c>
      <c r="S20" s="24" t="str">
        <f t="shared" si="4"/>
        <v/>
      </c>
      <c r="T20" s="24" t="str">
        <f t="shared" si="5"/>
        <v/>
      </c>
    </row>
    <row r="21" spans="1:20" s="5" customFormat="1" ht="18.75" customHeight="1" x14ac:dyDescent="0.3">
      <c r="B21" s="21"/>
      <c r="C21" s="21" t="str">
        <f>IF(B21="","",VLOOKUP(B21,LISTAS!$F$5:$I$204,2,0))</f>
        <v/>
      </c>
      <c r="D21" s="21" t="str">
        <f>IF(B21="","",VLOOKUP(B21,LISTAS!$F$5:$I$207,4,0))</f>
        <v/>
      </c>
      <c r="E21" s="36"/>
      <c r="G21" s="32"/>
      <c r="H21" s="33"/>
      <c r="I21" s="33"/>
      <c r="J21" s="32"/>
      <c r="K21" s="32"/>
      <c r="L21" s="32" t="str">
        <f>IF(K21="","",LARGE(G9:G28,M21))</f>
        <v/>
      </c>
      <c r="M21" s="44">
        <v>13</v>
      </c>
      <c r="N21" s="26"/>
      <c r="O21" s="45" t="str">
        <f>IF(R21&lt;&gt;"",_xlfn.RANK.EQ(R21,R9:R28,0),"")</f>
        <v/>
      </c>
      <c r="P21" s="23" t="str">
        <f>IF(K21="","",VLOOKUP(L21,G9:J28,2,0))</f>
        <v/>
      </c>
      <c r="Q21" s="23" t="str">
        <f>IF(K21="","",VLOOKUP(P21,LISTAS!$F$5:$G$204,2,0))</f>
        <v/>
      </c>
      <c r="R21" s="37" t="str">
        <f>IF(K21="","",VLOOKUP(L21,G9:J28,4,0))</f>
        <v/>
      </c>
      <c r="S21" s="24" t="str">
        <f t="shared" si="4"/>
        <v/>
      </c>
      <c r="T21" s="24" t="str">
        <f t="shared" si="5"/>
        <v/>
      </c>
    </row>
    <row r="22" spans="1:20" s="5" customFormat="1" ht="18.75" customHeight="1" x14ac:dyDescent="0.3">
      <c r="B22" s="21"/>
      <c r="C22" s="21" t="str">
        <f>IF(B22="","",VLOOKUP(B22,LISTAS!$F$5:$I$204,2,0))</f>
        <v/>
      </c>
      <c r="D22" s="21" t="str">
        <f>IF(B22="","",VLOOKUP(B22,LISTAS!$F$5:$I$207,4,0))</f>
        <v/>
      </c>
      <c r="E22" s="36"/>
      <c r="G22" s="32"/>
      <c r="H22" s="33"/>
      <c r="I22" s="33"/>
      <c r="J22" s="32"/>
      <c r="K22" s="32"/>
      <c r="L22" s="32" t="str">
        <f>IF(K22="","",LARGE(G9:G28,M22))</f>
        <v/>
      </c>
      <c r="M22" s="44">
        <v>14</v>
      </c>
      <c r="N22" s="26"/>
      <c r="O22" s="45" t="str">
        <f>IF(R22&lt;&gt;"",_xlfn.RANK.EQ(R22,R9:R28,0),"")</f>
        <v/>
      </c>
      <c r="P22" s="23" t="str">
        <f>IF(K22="","",VLOOKUP(L22,G9:J28,2,0))</f>
        <v/>
      </c>
      <c r="Q22" s="23" t="str">
        <f>IF(K22="","",VLOOKUP(P22,LISTAS!$F$5:$G$204,2,0))</f>
        <v/>
      </c>
      <c r="R22" s="37" t="str">
        <f>IF(K22="","",VLOOKUP(L22,G9:J28,4,0))</f>
        <v/>
      </c>
      <c r="S22" s="24" t="str">
        <f t="shared" si="4"/>
        <v/>
      </c>
      <c r="T22" s="24" t="str">
        <f t="shared" si="5"/>
        <v/>
      </c>
    </row>
    <row r="23" spans="1:20" s="5" customFormat="1" ht="18.75" customHeight="1" x14ac:dyDescent="0.3">
      <c r="B23" s="21"/>
      <c r="C23" s="21" t="str">
        <f>IF(B23="","",VLOOKUP(B23,LISTAS!$F$5:$I$204,2,0))</f>
        <v/>
      </c>
      <c r="D23" s="21" t="str">
        <f>IF(B23="","",VLOOKUP(B23,LISTAS!$F$5:$I$207,4,0))</f>
        <v/>
      </c>
      <c r="E23" s="36"/>
      <c r="G23" s="32"/>
      <c r="H23" s="33"/>
      <c r="I23" s="33"/>
      <c r="J23" s="32"/>
      <c r="K23" s="32"/>
      <c r="L23" s="32" t="str">
        <f>IF(K23="","",LARGE(G9:G28,M23))</f>
        <v/>
      </c>
      <c r="M23" s="44">
        <v>15</v>
      </c>
      <c r="N23" s="26"/>
      <c r="O23" s="45" t="str">
        <f>IF(R23&lt;&gt;"",_xlfn.RANK.EQ(R23,R9:R28,0),"")</f>
        <v/>
      </c>
      <c r="P23" s="23" t="str">
        <f>IF(K23="","",VLOOKUP(L23,G9:J28,2,0))</f>
        <v/>
      </c>
      <c r="Q23" s="23" t="str">
        <f>IF(K23="","",VLOOKUP(P23,LISTAS!$F$5:$G$204,2,0))</f>
        <v/>
      </c>
      <c r="R23" s="37" t="str">
        <f>IF(K23="","",VLOOKUP(L23,G9:J28,4,0))</f>
        <v/>
      </c>
      <c r="S23" s="24" t="str">
        <f t="shared" si="4"/>
        <v/>
      </c>
      <c r="T23" s="24" t="str">
        <f t="shared" si="5"/>
        <v/>
      </c>
    </row>
    <row r="24" spans="1:20" s="5" customFormat="1" ht="18.75" customHeight="1" x14ac:dyDescent="0.3">
      <c r="B24" s="21"/>
      <c r="C24" s="21" t="str">
        <f>IF(B24="","",VLOOKUP(B24,LISTAS!$F$5:$I$204,2,0))</f>
        <v/>
      </c>
      <c r="D24" s="21" t="str">
        <f>IF(B24="","",VLOOKUP(B24,LISTAS!$F$5:$I$207,4,0))</f>
        <v/>
      </c>
      <c r="E24" s="36"/>
      <c r="G24" s="32"/>
      <c r="H24" s="33"/>
      <c r="I24" s="33"/>
      <c r="J24" s="32"/>
      <c r="K24" s="32"/>
      <c r="L24" s="32" t="str">
        <f>IF(K24="","",LARGE(G9:G28,M24))</f>
        <v/>
      </c>
      <c r="M24" s="44">
        <v>16</v>
      </c>
      <c r="N24" s="26"/>
      <c r="O24" s="45" t="str">
        <f>IF(R24&lt;&gt;"",_xlfn.RANK.EQ(R24,R9:R28,0),"")</f>
        <v/>
      </c>
      <c r="P24" s="23" t="str">
        <f>IF(K24="","",VLOOKUP(L24,G9:J28,2,0))</f>
        <v/>
      </c>
      <c r="Q24" s="23" t="str">
        <f>IF(K24="","",VLOOKUP(P24,LISTAS!$F$5:$G$204,2,0))</f>
        <v/>
      </c>
      <c r="R24" s="37" t="str">
        <f>IF(K24="","",VLOOKUP(L24,G9:J28,4,0))</f>
        <v/>
      </c>
      <c r="S24" s="24" t="str">
        <f t="shared" si="4"/>
        <v/>
      </c>
      <c r="T24" s="24" t="str">
        <f t="shared" si="5"/>
        <v/>
      </c>
    </row>
    <row r="25" spans="1:20" s="5" customFormat="1" ht="18.75" customHeight="1" x14ac:dyDescent="0.3">
      <c r="B25" s="21"/>
      <c r="C25" s="21" t="str">
        <f>IF(B25="","",VLOOKUP(B25,LISTAS!$F$5:$I$204,2,0))</f>
        <v/>
      </c>
      <c r="D25" s="21" t="str">
        <f>IF(B25="","",VLOOKUP(B25,LISTAS!$F$5:$I$207,4,0))</f>
        <v/>
      </c>
      <c r="E25" s="36"/>
      <c r="G25" s="32" t="str">
        <f t="shared" si="0"/>
        <v/>
      </c>
      <c r="H25" s="33" t="str">
        <f t="shared" ref="H25:I28" si="6">IF($K25="","",IF(B25="","",B25))</f>
        <v/>
      </c>
      <c r="I25" s="33" t="str">
        <f t="shared" si="6"/>
        <v/>
      </c>
      <c r="J25" s="32" t="str">
        <f t="shared" si="2"/>
        <v/>
      </c>
      <c r="K25" s="32" t="str">
        <f t="shared" si="3"/>
        <v/>
      </c>
      <c r="L25" s="32" t="str">
        <f>IF(K25="","",LARGE(G9:G28,M25))</f>
        <v/>
      </c>
      <c r="M25" s="44">
        <v>17</v>
      </c>
      <c r="N25" s="26"/>
      <c r="O25" s="45" t="str">
        <f>IF(R25&lt;&gt;"",_xlfn.RANK.EQ(R25,R9:R28,0),"")</f>
        <v/>
      </c>
      <c r="P25" s="23" t="str">
        <f>IF(K25="","",VLOOKUP(L25,G9:J28,2,0))</f>
        <v/>
      </c>
      <c r="Q25" s="23" t="str">
        <f>IF(K25="","",VLOOKUP(P25,LISTAS!$F$5:$G$204,2,0))</f>
        <v/>
      </c>
      <c r="R25" s="37" t="str">
        <f>IF(K25="","",VLOOKUP(L25,G9:J28,4,0))</f>
        <v/>
      </c>
      <c r="S25" s="24" t="str">
        <f t="shared" si="4"/>
        <v/>
      </c>
      <c r="T25" s="24" t="str">
        <f t="shared" si="5"/>
        <v/>
      </c>
    </row>
    <row r="26" spans="1:20" s="5" customFormat="1" ht="18.75" customHeight="1" x14ac:dyDescent="0.3">
      <c r="B26" s="21"/>
      <c r="C26" s="21" t="str">
        <f>IF(B26="","",VLOOKUP(B26,LISTAS!$F$5:$I$204,2,0))</f>
        <v/>
      </c>
      <c r="D26" s="21" t="str">
        <f>IF(B26="","",VLOOKUP(B26,LISTAS!$F$5:$I$207,4,0))</f>
        <v/>
      </c>
      <c r="E26" s="36"/>
      <c r="G26" s="32" t="str">
        <f t="shared" si="0"/>
        <v/>
      </c>
      <c r="H26" s="33" t="str">
        <f t="shared" si="6"/>
        <v/>
      </c>
      <c r="I26" s="33" t="str">
        <f t="shared" si="6"/>
        <v/>
      </c>
      <c r="J26" s="32" t="str">
        <f t="shared" si="2"/>
        <v/>
      </c>
      <c r="K26" s="32" t="str">
        <f t="shared" si="3"/>
        <v/>
      </c>
      <c r="L26" s="32" t="str">
        <f>IF(K26="","",LARGE(G9:G28,M26))</f>
        <v/>
      </c>
      <c r="M26" s="44">
        <v>18</v>
      </c>
      <c r="N26" s="26"/>
      <c r="O26" s="45" t="str">
        <f>IF(R26&lt;&gt;"",_xlfn.RANK.EQ(R26,R9:R28,0),"")</f>
        <v/>
      </c>
      <c r="P26" s="23" t="str">
        <f>IF(K26="","",VLOOKUP(L26,G9:J28,2,0))</f>
        <v/>
      </c>
      <c r="Q26" s="23" t="str">
        <f>IF(K26="","",VLOOKUP(P26,LISTAS!$F$5:$G$204,2,0))</f>
        <v/>
      </c>
      <c r="R26" s="37" t="str">
        <f>IF(K26="","",VLOOKUP(L26,G9:J28,4,0))</f>
        <v/>
      </c>
      <c r="S26" s="24" t="str">
        <f t="shared" si="4"/>
        <v/>
      </c>
      <c r="T26" s="24" t="str">
        <f t="shared" si="5"/>
        <v/>
      </c>
    </row>
    <row r="27" spans="1:20" s="5" customFormat="1" ht="18.75" customHeight="1" x14ac:dyDescent="0.3">
      <c r="B27" s="21"/>
      <c r="C27" s="21" t="str">
        <f>IF(B27="","",VLOOKUP(B27,LISTAS!$F$5:$I$204,2,0))</f>
        <v/>
      </c>
      <c r="D27" s="21" t="str">
        <f>IF(B27="","",VLOOKUP(B27,LISTAS!$F$5:$I$207,4,0))</f>
        <v/>
      </c>
      <c r="E27" s="36"/>
      <c r="G27" s="32"/>
      <c r="H27" s="33"/>
      <c r="I27" s="33"/>
      <c r="J27" s="32"/>
      <c r="K27" s="32"/>
      <c r="L27" s="32" t="str">
        <f>IF(K27="","",LARGE(G9:G28,M27))</f>
        <v/>
      </c>
      <c r="M27" s="44">
        <v>19</v>
      </c>
      <c r="N27" s="26"/>
      <c r="O27" s="45" t="str">
        <f>IF(R27&lt;&gt;"",_xlfn.RANK.EQ(R27,R9:R28,0),"")</f>
        <v/>
      </c>
      <c r="P27" s="23" t="str">
        <f>IF(K27="","",VLOOKUP(L27,G9:J28,2,0))</f>
        <v/>
      </c>
      <c r="Q27" s="23" t="str">
        <f>IF(K27="","",VLOOKUP(P27,LISTAS!$F$5:$G$204,2,0))</f>
        <v/>
      </c>
      <c r="R27" s="37" t="str">
        <f>IF(K27="","",VLOOKUP(L27,G9:J28,4,0))</f>
        <v/>
      </c>
      <c r="S27" s="24" t="str">
        <f t="shared" si="4"/>
        <v/>
      </c>
      <c r="T27" s="24" t="str">
        <f t="shared" si="5"/>
        <v/>
      </c>
    </row>
    <row r="28" spans="1:20" s="5" customFormat="1" ht="18.75" customHeight="1" x14ac:dyDescent="0.3">
      <c r="B28" s="21"/>
      <c r="C28" s="21" t="str">
        <f>IF(B28="","",VLOOKUP(B28,LISTAS!$F$5:$I$204,2,0))</f>
        <v/>
      </c>
      <c r="D28" s="21" t="str">
        <f>IF(B28="","",VLOOKUP(B28,LISTAS!$F$5:$I$207,4,0))</f>
        <v/>
      </c>
      <c r="E28" s="36"/>
      <c r="G28" s="32" t="str">
        <f t="shared" si="0"/>
        <v/>
      </c>
      <c r="H28" s="33" t="str">
        <f t="shared" si="6"/>
        <v/>
      </c>
      <c r="I28" s="33" t="str">
        <f t="shared" si="6"/>
        <v/>
      </c>
      <c r="J28" s="32" t="str">
        <f t="shared" si="2"/>
        <v/>
      </c>
      <c r="K28" s="32" t="str">
        <f t="shared" si="3"/>
        <v/>
      </c>
      <c r="L28" s="32" t="str">
        <f>IF(K28="","",LARGE(G9:G28,M28))</f>
        <v/>
      </c>
      <c r="M28" s="44">
        <v>20</v>
      </c>
      <c r="N28" s="26"/>
      <c r="O28" s="45" t="str">
        <f>IF(R28&lt;&gt;"",_xlfn.RANK.EQ(R28,R9:R28,0),"")</f>
        <v/>
      </c>
      <c r="P28" s="23" t="str">
        <f>IF(K28="","",VLOOKUP(L28,G9:J28,2,0))</f>
        <v/>
      </c>
      <c r="Q28" s="23" t="str">
        <f>IF(K28="","",VLOOKUP(P28,LISTAS!$F$5:$G$204,2,0))</f>
        <v/>
      </c>
      <c r="R28" s="37" t="str">
        <f>IF(K28="","",VLOOKUP(L28,G9:J28,4,0))</f>
        <v/>
      </c>
      <c r="S28" s="24" t="str">
        <f t="shared" si="4"/>
        <v/>
      </c>
      <c r="T28" s="24" t="str">
        <f t="shared" si="5"/>
        <v/>
      </c>
    </row>
    <row r="29" spans="1:20" ht="20.25" customHeight="1" x14ac:dyDescent="0.25"/>
    <row r="30" spans="1:20" ht="20.25" customHeight="1" x14ac:dyDescent="0.25">
      <c r="A30" s="2"/>
      <c r="B30" s="54" t="s">
        <v>10</v>
      </c>
      <c r="C30" s="55"/>
      <c r="E30" s="34"/>
      <c r="F30" s="35"/>
      <c r="G30" s="11"/>
      <c r="H30" s="12"/>
      <c r="I30" s="12"/>
      <c r="J30" s="12"/>
      <c r="K30" s="13"/>
      <c r="L30" s="12"/>
      <c r="M30" s="14"/>
      <c r="N30" s="43"/>
      <c r="O30" s="56" t="s">
        <v>13</v>
      </c>
      <c r="P30" s="57"/>
      <c r="Q30" s="57"/>
      <c r="R30" s="57"/>
      <c r="S30" s="57"/>
      <c r="T30" s="58"/>
    </row>
    <row r="31" spans="1:20" ht="20.25" hidden="1" customHeight="1" x14ac:dyDescent="0.25">
      <c r="A31" s="2"/>
      <c r="B31" s="51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3"/>
    </row>
    <row r="32" spans="1:20" s="15" customFormat="1" ht="28.5" customHeight="1" x14ac:dyDescent="0.25">
      <c r="B32" s="16" t="s">
        <v>14</v>
      </c>
      <c r="C32" s="16" t="s">
        <v>1</v>
      </c>
      <c r="D32" s="16" t="s">
        <v>15</v>
      </c>
      <c r="E32" s="16" t="s">
        <v>2</v>
      </c>
      <c r="F32" s="17"/>
      <c r="G32" s="18"/>
      <c r="H32" s="19"/>
      <c r="I32" s="19"/>
      <c r="J32" s="19"/>
      <c r="K32" s="20"/>
      <c r="L32" s="19"/>
      <c r="M32" s="18"/>
      <c r="N32" s="18"/>
      <c r="O32" s="27" t="s">
        <v>4</v>
      </c>
      <c r="P32" s="27" t="s">
        <v>14</v>
      </c>
      <c r="Q32" s="27" t="s">
        <v>1</v>
      </c>
      <c r="R32" s="27" t="s">
        <v>16</v>
      </c>
      <c r="S32" s="42" t="s">
        <v>17</v>
      </c>
      <c r="T32" s="42" t="s">
        <v>18</v>
      </c>
    </row>
    <row r="33" spans="2:20" s="5" customFormat="1" ht="18.75" customHeight="1" x14ac:dyDescent="0.25">
      <c r="B33" s="21" t="s">
        <v>99</v>
      </c>
      <c r="C33" s="21" t="str">
        <f>IF(B33="","",VLOOKUP(B33,LISTAS!$F$5:$I$204,2,0))</f>
        <v>IEBURIX</v>
      </c>
      <c r="D33" s="21" t="str">
        <f>IF(B33="","",VLOOKUP(B33,LISTAS!$F$5:$I$207,4,0))</f>
        <v>E.LIVRE</v>
      </c>
      <c r="E33" s="36">
        <v>46.25</v>
      </c>
      <c r="G33" s="32">
        <f t="shared" ref="G33:G52" si="7">IF(E33="","",E33+(ROW(E33)/10000))</f>
        <v>46.253300000000003</v>
      </c>
      <c r="H33" s="33" t="str">
        <f t="shared" ref="H33:I41" si="8">IF($K33="","",IF(B33="","",B33))</f>
        <v>UM DIA NA PRAIA</v>
      </c>
      <c r="I33" s="33" t="str">
        <f t="shared" si="8"/>
        <v>IEBURIX</v>
      </c>
      <c r="J33" s="32">
        <f t="shared" ref="J33:J52" si="9">IF($K33="","",E33)</f>
        <v>46.25</v>
      </c>
      <c r="K33" s="32">
        <f t="shared" ref="K33:K52" si="10">G33</f>
        <v>46.253300000000003</v>
      </c>
      <c r="L33" s="32">
        <f>IF(K33="","",LARGE(G33:G52,M33))</f>
        <v>47.503500000000003</v>
      </c>
      <c r="M33" s="44">
        <v>1</v>
      </c>
      <c r="N33" s="22"/>
      <c r="O33" s="45">
        <f>IF(R33&lt;&gt;"",_xlfn.RANK.EQ(R33,R33:R52,0),"")</f>
        <v>1</v>
      </c>
      <c r="P33" s="23" t="str">
        <f>IF(K33="","",VLOOKUP(L33,G33:J52,2,0))</f>
        <v>ALOHA LILO</v>
      </c>
      <c r="Q33" s="23" t="str">
        <f>IF(K33="","",VLOOKUP(P33,LISTAS!$F$5:$G$204,2,0))</f>
        <v>LICEU JARDIM</v>
      </c>
      <c r="R33" s="37">
        <f>IF(K33="","",VLOOKUP(L33,G33:J52,4,0))</f>
        <v>47.5</v>
      </c>
      <c r="S33" s="24">
        <f>IF($O33="","",IF($O33=1,400,IF($O33=2,340,IF($O33=3,300,IF($O33=4,280,IF($O33=5,270,IF($O33=6,260,IF($O33=7,250,IF($O33=8,240,IF($O33=9,200,IF($O33=10,200,IF($O33=11,200,IF($O33=12,200,IF($O33=13,200,IF($O33=14,200,IF($O33=15,200,IF($O33=16,200,IF($O33&gt;16,"",""))))))))))))))))))</f>
        <v>400</v>
      </c>
      <c r="T33" s="24">
        <f>IF(O33="","",IF($F$7="NÃO","",IF(O33=1,400,IF(O33=2,340,IF(O33=3,300,IF(O33=4,280,IF(O33=5,270,IF(O33=6,260,IF(O33=7,250,IF(O33=8,240,IF(O33=9,200,IF(O33=10,200,IF(O33=11,200,IF(O33=12,200,IF(O33=13,200,IF(O33=14,200,IF(O33=15,200,IF(O33=16,200,IF(O33&gt;16,"","")))))))))))))))))))</f>
        <v>400</v>
      </c>
    </row>
    <row r="34" spans="2:20" s="5" customFormat="1" ht="18.75" customHeight="1" x14ac:dyDescent="0.25">
      <c r="B34" s="21" t="s">
        <v>104</v>
      </c>
      <c r="C34" s="21" t="str">
        <f>IF(B34="","",VLOOKUP(B34,LISTAS!$F$5:$I$204,2,0))</f>
        <v>LICEU JARDIM</v>
      </c>
      <c r="D34" s="21" t="str">
        <f>IF(B34="","",VLOOKUP(B34,LISTAS!$F$5:$I$207,4,0))</f>
        <v>E.LIVRE</v>
      </c>
      <c r="E34" s="36">
        <v>46.4</v>
      </c>
      <c r="G34" s="32">
        <f t="shared" si="7"/>
        <v>46.403399999999998</v>
      </c>
      <c r="H34" s="33" t="str">
        <f t="shared" si="8"/>
        <v>ERA UMA VEZ</v>
      </c>
      <c r="I34" s="33" t="str">
        <f t="shared" si="8"/>
        <v>LICEU JARDIM</v>
      </c>
      <c r="J34" s="32">
        <f t="shared" si="9"/>
        <v>46.4</v>
      </c>
      <c r="K34" s="32">
        <f t="shared" si="10"/>
        <v>46.403399999999998</v>
      </c>
      <c r="L34" s="32">
        <f>IF(K34="","",LARGE(G33:G52,M34))</f>
        <v>46.403399999999998</v>
      </c>
      <c r="M34" s="44">
        <v>2</v>
      </c>
      <c r="N34" s="25"/>
      <c r="O34" s="45">
        <f>IF(R34&lt;&gt;"",_xlfn.RANK.EQ(R34,R33:R52,0),"")</f>
        <v>2</v>
      </c>
      <c r="P34" s="23" t="str">
        <f>IF(K34="","",VLOOKUP(L34,G33:J52,2,0))</f>
        <v>ERA UMA VEZ</v>
      </c>
      <c r="Q34" s="23" t="str">
        <f>IF(K34="","",VLOOKUP(P34,LISTAS!$F$5:$G$204,2,0))</f>
        <v>LICEU JARDIM</v>
      </c>
      <c r="R34" s="37">
        <f>IF(K34="","",VLOOKUP(L34,G33:J52,4,0))</f>
        <v>46.4</v>
      </c>
      <c r="S34" s="24">
        <f t="shared" ref="S34:S52" si="11">IF($O34="","",IF($O34=1,400,IF($O34=2,340,IF($O34=3,300,IF($O34=4,280,IF($O34=5,270,IF($O34=6,260,IF($O34=7,250,IF($O34=8,240,IF($O34=9,200,IF($O34=10,200,IF($O34=11,200,IF($O34=12,200,IF($O34=13,200,IF($O34=14,200,IF($O34=15,200,IF($O34=16,200,IF($O34&gt;16,"",""))))))))))))))))))</f>
        <v>340</v>
      </c>
      <c r="T34" s="24">
        <f t="shared" ref="T34:T52" si="12">IF(O34="","",IF($F$7="NÃO","",IF(O34=1,400,IF(O34=2,340,IF(O34=3,300,IF(O34=4,280,IF(O34=5,270,IF(O34=6,260,IF(O34=7,250,IF(O34=8,240,IF(O34=9,200,IF(O34=10,200,IF(O34=11,200,IF(O34=12,200,IF(O34=13,200,IF(O34=14,200,IF(O34=15,200,IF(O34=16,200,IF(O34&gt;16,"","")))))))))))))))))))</f>
        <v>340</v>
      </c>
    </row>
    <row r="35" spans="2:20" s="5" customFormat="1" ht="18.75" customHeight="1" x14ac:dyDescent="0.3">
      <c r="B35" s="21" t="s">
        <v>106</v>
      </c>
      <c r="C35" s="21" t="str">
        <f>IF(B35="","",VLOOKUP(B35,LISTAS!$F$5:$I$204,2,0))</f>
        <v>LICEU JARDIM</v>
      </c>
      <c r="D35" s="21" t="str">
        <f>IF(B35="","",VLOOKUP(B35,LISTAS!$F$5:$I$207,4,0))</f>
        <v>E.LIVRE</v>
      </c>
      <c r="E35" s="36">
        <v>47.5</v>
      </c>
      <c r="G35" s="32">
        <f t="shared" si="7"/>
        <v>47.503500000000003</v>
      </c>
      <c r="H35" s="33" t="str">
        <f t="shared" si="8"/>
        <v>ALOHA LILO</v>
      </c>
      <c r="I35" s="33" t="str">
        <f t="shared" si="8"/>
        <v>LICEU JARDIM</v>
      </c>
      <c r="J35" s="32">
        <f t="shared" si="9"/>
        <v>47.5</v>
      </c>
      <c r="K35" s="32">
        <f t="shared" si="10"/>
        <v>47.503500000000003</v>
      </c>
      <c r="L35" s="32">
        <f>IF(K35="","",LARGE(G33:G52,M35))</f>
        <v>46.253300000000003</v>
      </c>
      <c r="M35" s="44">
        <v>3</v>
      </c>
      <c r="N35" s="26"/>
      <c r="O35" s="45">
        <f>IF(R35&lt;&gt;"",_xlfn.RANK.EQ(R35,R33:R52,0),"")</f>
        <v>3</v>
      </c>
      <c r="P35" s="23" t="str">
        <f>IF(K35="","",VLOOKUP(L35,G33:J52,2,0))</f>
        <v>UM DIA NA PRAIA</v>
      </c>
      <c r="Q35" s="23" t="str">
        <f>IF(K35="","",VLOOKUP(P35,LISTAS!$F$5:$G$204,2,0))</f>
        <v>IEBURIX</v>
      </c>
      <c r="R35" s="37">
        <f>IF(K35="","",VLOOKUP(L35,G33:J52,4,0))</f>
        <v>46.25</v>
      </c>
      <c r="S35" s="24">
        <f t="shared" si="11"/>
        <v>300</v>
      </c>
      <c r="T35" s="24">
        <f t="shared" si="12"/>
        <v>300</v>
      </c>
    </row>
    <row r="36" spans="2:20" s="5" customFormat="1" ht="18.75" customHeight="1" x14ac:dyDescent="0.3">
      <c r="B36" s="21"/>
      <c r="C36" s="21" t="str">
        <f>IF(B36="","",VLOOKUP(B36,LISTAS!$F$5:$I$204,2,0))</f>
        <v/>
      </c>
      <c r="D36" s="21" t="str">
        <f>IF(B36="","",VLOOKUP(B36,LISTAS!$F$5:$I$207,4,0))</f>
        <v/>
      </c>
      <c r="E36" s="36"/>
      <c r="G36" s="32" t="str">
        <f t="shared" si="7"/>
        <v/>
      </c>
      <c r="H36" s="33" t="str">
        <f t="shared" si="8"/>
        <v/>
      </c>
      <c r="I36" s="33" t="str">
        <f t="shared" si="8"/>
        <v/>
      </c>
      <c r="J36" s="32" t="str">
        <f t="shared" si="9"/>
        <v/>
      </c>
      <c r="K36" s="32" t="str">
        <f t="shared" si="10"/>
        <v/>
      </c>
      <c r="L36" s="32" t="str">
        <f>IF(K36="","",LARGE(G33:G52,M36))</f>
        <v/>
      </c>
      <c r="M36" s="44">
        <v>4</v>
      </c>
      <c r="N36" s="26"/>
      <c r="O36" s="45" t="str">
        <f>IF(R36&lt;&gt;"",_xlfn.RANK.EQ(R36,R33:R52,0),"")</f>
        <v/>
      </c>
      <c r="P36" s="23" t="str">
        <f>IF(K36="","",VLOOKUP(L36,G33:J52,2,0))</f>
        <v/>
      </c>
      <c r="Q36" s="23" t="str">
        <f>IF(K36="","",VLOOKUP(P36,LISTAS!$F$5:$G$204,2,0))</f>
        <v/>
      </c>
      <c r="R36" s="37" t="str">
        <f>IF(K36="","",VLOOKUP(L36,G33:J52,4,0))</f>
        <v/>
      </c>
      <c r="S36" s="24" t="str">
        <f t="shared" si="11"/>
        <v/>
      </c>
      <c r="T36" s="24" t="str">
        <f t="shared" si="12"/>
        <v/>
      </c>
    </row>
    <row r="37" spans="2:20" s="5" customFormat="1" ht="18.75" customHeight="1" x14ac:dyDescent="0.3">
      <c r="B37" s="21"/>
      <c r="C37" s="21" t="str">
        <f>IF(B37="","",VLOOKUP(B37,LISTAS!$F$5:$I$204,2,0))</f>
        <v/>
      </c>
      <c r="D37" s="21" t="str">
        <f>IF(B37="","",VLOOKUP(B37,LISTAS!$F$5:$I$207,4,0))</f>
        <v/>
      </c>
      <c r="E37" s="36"/>
      <c r="G37" s="32" t="str">
        <f t="shared" si="7"/>
        <v/>
      </c>
      <c r="H37" s="33" t="str">
        <f t="shared" si="8"/>
        <v/>
      </c>
      <c r="I37" s="33" t="str">
        <f t="shared" si="8"/>
        <v/>
      </c>
      <c r="J37" s="32" t="str">
        <f t="shared" si="9"/>
        <v/>
      </c>
      <c r="K37" s="32" t="str">
        <f t="shared" si="10"/>
        <v/>
      </c>
      <c r="L37" s="32" t="str">
        <f>IF(K37="","",LARGE(G33:G52,M37))</f>
        <v/>
      </c>
      <c r="M37" s="44">
        <v>5</v>
      </c>
      <c r="N37" s="26"/>
      <c r="O37" s="45" t="str">
        <f>IF(R37&lt;&gt;"",_xlfn.RANK.EQ(R37,R33:R52,0),"")</f>
        <v/>
      </c>
      <c r="P37" s="23" t="str">
        <f>IF(K37="","",VLOOKUP(L37,G33:J52,2,0))</f>
        <v/>
      </c>
      <c r="Q37" s="23" t="str">
        <f>IF(K37="","",VLOOKUP(P37,LISTAS!$F$5:$G$204,2,0))</f>
        <v/>
      </c>
      <c r="R37" s="37" t="str">
        <f>IF(K37="","",VLOOKUP(L37,G33:J52,4,0))</f>
        <v/>
      </c>
      <c r="S37" s="24" t="str">
        <f t="shared" si="11"/>
        <v/>
      </c>
      <c r="T37" s="24" t="str">
        <f t="shared" si="12"/>
        <v/>
      </c>
    </row>
    <row r="38" spans="2:20" s="5" customFormat="1" ht="18.75" customHeight="1" x14ac:dyDescent="0.3">
      <c r="B38" s="21"/>
      <c r="C38" s="21" t="str">
        <f>IF(B38="","",VLOOKUP(B38,LISTAS!$F$5:$I$204,2,0))</f>
        <v/>
      </c>
      <c r="D38" s="21" t="str">
        <f>IF(B38="","",VLOOKUP(B38,LISTAS!$F$5:$I$207,4,0))</f>
        <v/>
      </c>
      <c r="E38" s="36"/>
      <c r="G38" s="32" t="str">
        <f t="shared" si="7"/>
        <v/>
      </c>
      <c r="H38" s="33" t="str">
        <f t="shared" si="8"/>
        <v/>
      </c>
      <c r="I38" s="33" t="str">
        <f t="shared" si="8"/>
        <v/>
      </c>
      <c r="J38" s="32" t="str">
        <f t="shared" si="9"/>
        <v/>
      </c>
      <c r="K38" s="32" t="str">
        <f t="shared" si="10"/>
        <v/>
      </c>
      <c r="L38" s="32" t="str">
        <f>IF(K38="","",LARGE(G33:G52,M38))</f>
        <v/>
      </c>
      <c r="M38" s="44">
        <v>6</v>
      </c>
      <c r="N38" s="26"/>
      <c r="O38" s="45" t="str">
        <f>IF(R38&lt;&gt;"",_xlfn.RANK.EQ(R38,R33:R52,0),"")</f>
        <v/>
      </c>
      <c r="P38" s="23" t="str">
        <f>IF(K38="","",VLOOKUP(L38,G33:J52,2,0))</f>
        <v/>
      </c>
      <c r="Q38" s="23" t="str">
        <f>IF(K38="","",VLOOKUP(P38,LISTAS!$F$5:$G$204,2,0))</f>
        <v/>
      </c>
      <c r="R38" s="37" t="str">
        <f>IF(K38="","",VLOOKUP(L38,G33:J52,4,0))</f>
        <v/>
      </c>
      <c r="S38" s="24" t="str">
        <f t="shared" si="11"/>
        <v/>
      </c>
      <c r="T38" s="24" t="str">
        <f t="shared" si="12"/>
        <v/>
      </c>
    </row>
    <row r="39" spans="2:20" s="5" customFormat="1" ht="18.75" customHeight="1" x14ac:dyDescent="0.3">
      <c r="B39" s="21"/>
      <c r="C39" s="21" t="str">
        <f>IF(B39="","",VLOOKUP(B39,LISTAS!$F$5:$I$204,2,0))</f>
        <v/>
      </c>
      <c r="D39" s="21" t="str">
        <f>IF(B39="","",VLOOKUP(B39,LISTAS!$F$5:$I$207,4,0))</f>
        <v/>
      </c>
      <c r="E39" s="36"/>
      <c r="G39" s="32" t="str">
        <f t="shared" si="7"/>
        <v/>
      </c>
      <c r="H39" s="33" t="str">
        <f t="shared" si="8"/>
        <v/>
      </c>
      <c r="I39" s="33" t="str">
        <f t="shared" si="8"/>
        <v/>
      </c>
      <c r="J39" s="32" t="str">
        <f t="shared" si="9"/>
        <v/>
      </c>
      <c r="K39" s="32" t="str">
        <f t="shared" si="10"/>
        <v/>
      </c>
      <c r="L39" s="32" t="str">
        <f>IF(K39="","",LARGE(G33:G52,M39))</f>
        <v/>
      </c>
      <c r="M39" s="44">
        <v>7</v>
      </c>
      <c r="N39" s="26"/>
      <c r="O39" s="45" t="str">
        <f>IF(R39&lt;&gt;"",_xlfn.RANK.EQ(R39,R33:R52,0),"")</f>
        <v/>
      </c>
      <c r="P39" s="23" t="str">
        <f>IF(K39="","",VLOOKUP(L39,G33:J52,2,0))</f>
        <v/>
      </c>
      <c r="Q39" s="23" t="str">
        <f>IF(K39="","",VLOOKUP(P39,LISTAS!$F$5:$G$204,2,0))</f>
        <v/>
      </c>
      <c r="R39" s="37" t="str">
        <f>IF(K39="","",VLOOKUP(L39,G33:J52,4,0))</f>
        <v/>
      </c>
      <c r="S39" s="24" t="str">
        <f t="shared" si="11"/>
        <v/>
      </c>
      <c r="T39" s="24" t="str">
        <f t="shared" si="12"/>
        <v/>
      </c>
    </row>
    <row r="40" spans="2:20" s="5" customFormat="1" ht="18.75" customHeight="1" x14ac:dyDescent="0.3">
      <c r="B40" s="21"/>
      <c r="C40" s="21" t="str">
        <f>IF(B40="","",VLOOKUP(B40,LISTAS!$F$5:$I$204,2,0))</f>
        <v/>
      </c>
      <c r="D40" s="21" t="str">
        <f>IF(B40="","",VLOOKUP(B40,LISTAS!$F$5:$I$207,4,0))</f>
        <v/>
      </c>
      <c r="E40" s="36"/>
      <c r="G40" s="32" t="str">
        <f t="shared" si="7"/>
        <v/>
      </c>
      <c r="H40" s="33" t="str">
        <f t="shared" si="8"/>
        <v/>
      </c>
      <c r="I40" s="33" t="str">
        <f t="shared" si="8"/>
        <v/>
      </c>
      <c r="J40" s="32" t="str">
        <f t="shared" si="9"/>
        <v/>
      </c>
      <c r="K40" s="32" t="str">
        <f t="shared" si="10"/>
        <v/>
      </c>
      <c r="L40" s="32" t="str">
        <f>IF(K40="","",LARGE(G33:G52,M40))</f>
        <v/>
      </c>
      <c r="M40" s="44">
        <v>8</v>
      </c>
      <c r="N40" s="26"/>
      <c r="O40" s="45" t="str">
        <f>IF(R40&lt;&gt;"",_xlfn.RANK.EQ(R40,R33:R52,0),"")</f>
        <v/>
      </c>
      <c r="P40" s="23" t="str">
        <f>IF(K40="","",VLOOKUP(L40,G33:J52,2,0))</f>
        <v/>
      </c>
      <c r="Q40" s="23" t="str">
        <f>IF(K40="","",VLOOKUP(P40,LISTAS!$F$5:$G$204,2,0))</f>
        <v/>
      </c>
      <c r="R40" s="37" t="str">
        <f>IF(K40="","",VLOOKUP(L40,G33:J52,4,0))</f>
        <v/>
      </c>
      <c r="S40" s="24" t="str">
        <f t="shared" si="11"/>
        <v/>
      </c>
      <c r="T40" s="24" t="str">
        <f t="shared" si="12"/>
        <v/>
      </c>
    </row>
    <row r="41" spans="2:20" s="5" customFormat="1" ht="18.75" customHeight="1" x14ac:dyDescent="0.3">
      <c r="B41" s="21"/>
      <c r="C41" s="21" t="str">
        <f>IF(B41="","",VLOOKUP(B41,LISTAS!$F$5:$I$204,2,0))</f>
        <v/>
      </c>
      <c r="D41" s="21" t="str">
        <f>IF(B41="","",VLOOKUP(B41,LISTAS!$F$5:$I$207,4,0))</f>
        <v/>
      </c>
      <c r="E41" s="36"/>
      <c r="G41" s="32" t="str">
        <f t="shared" si="7"/>
        <v/>
      </c>
      <c r="H41" s="33" t="str">
        <f t="shared" si="8"/>
        <v/>
      </c>
      <c r="I41" s="33" t="str">
        <f t="shared" si="8"/>
        <v/>
      </c>
      <c r="J41" s="32" t="str">
        <f t="shared" si="9"/>
        <v/>
      </c>
      <c r="K41" s="32" t="str">
        <f t="shared" si="10"/>
        <v/>
      </c>
      <c r="L41" s="32" t="str">
        <f>IF(K41="","",LARGE(G33:G52,M41))</f>
        <v/>
      </c>
      <c r="M41" s="44">
        <v>9</v>
      </c>
      <c r="N41" s="26"/>
      <c r="O41" s="45" t="str">
        <f>IF(R41&lt;&gt;"",_xlfn.RANK.EQ(R41,R33:R52,0),"")</f>
        <v/>
      </c>
      <c r="P41" s="23" t="str">
        <f>IF(K41="","",VLOOKUP(L41,G33:J52,2,0))</f>
        <v/>
      </c>
      <c r="Q41" s="23" t="str">
        <f>IF(K41="","",VLOOKUP(P41,LISTAS!$F$5:$G$204,2,0))</f>
        <v/>
      </c>
      <c r="R41" s="37" t="str">
        <f>IF(K41="","",VLOOKUP(L41,G33:J52,4,0))</f>
        <v/>
      </c>
      <c r="S41" s="24" t="str">
        <f t="shared" si="11"/>
        <v/>
      </c>
      <c r="T41" s="24" t="str">
        <f t="shared" si="12"/>
        <v/>
      </c>
    </row>
    <row r="42" spans="2:20" s="5" customFormat="1" ht="18.75" customHeight="1" x14ac:dyDescent="0.3">
      <c r="B42" s="21"/>
      <c r="C42" s="21" t="str">
        <f>IF(B42="","",VLOOKUP(B42,LISTAS!$F$5:$I$204,2,0))</f>
        <v/>
      </c>
      <c r="D42" s="21" t="str">
        <f>IF(B42="","",VLOOKUP(B42,LISTAS!$F$5:$I$207,4,0))</f>
        <v/>
      </c>
      <c r="E42" s="36"/>
      <c r="G42" s="32"/>
      <c r="H42" s="33"/>
      <c r="I42" s="33"/>
      <c r="J42" s="32"/>
      <c r="K42" s="32"/>
      <c r="L42" s="32" t="str">
        <f>IF(K42="","",LARGE(G33:G52,M42))</f>
        <v/>
      </c>
      <c r="M42" s="44">
        <v>10</v>
      </c>
      <c r="N42" s="26"/>
      <c r="O42" s="45" t="str">
        <f>IF(R42&lt;&gt;"",_xlfn.RANK.EQ(R42,R33:R52,0),"")</f>
        <v/>
      </c>
      <c r="P42" s="23" t="str">
        <f>IF(K42="","",VLOOKUP(L42,G33:J52,2,0))</f>
        <v/>
      </c>
      <c r="Q42" s="23" t="str">
        <f>IF(K42="","",VLOOKUP(P42,LISTAS!$F$5:$G$204,2,0))</f>
        <v/>
      </c>
      <c r="R42" s="37" t="str">
        <f>IF(K42="","",VLOOKUP(L42,G33:J52,4,0))</f>
        <v/>
      </c>
      <c r="S42" s="24" t="str">
        <f t="shared" si="11"/>
        <v/>
      </c>
      <c r="T42" s="24" t="str">
        <f t="shared" si="12"/>
        <v/>
      </c>
    </row>
    <row r="43" spans="2:20" s="5" customFormat="1" ht="18.75" customHeight="1" x14ac:dyDescent="0.3">
      <c r="B43" s="21"/>
      <c r="C43" s="21" t="str">
        <f>IF(B43="","",VLOOKUP(B43,LISTAS!$F$5:$I$204,2,0))</f>
        <v/>
      </c>
      <c r="D43" s="21" t="str">
        <f>IF(B43="","",VLOOKUP(B43,LISTAS!$F$5:$I$207,4,0))</f>
        <v/>
      </c>
      <c r="E43" s="36"/>
      <c r="G43" s="32"/>
      <c r="H43" s="33"/>
      <c r="I43" s="33"/>
      <c r="J43" s="32"/>
      <c r="K43" s="32"/>
      <c r="L43" s="32" t="str">
        <f>IF(K43="","",LARGE(G33:G52,M43))</f>
        <v/>
      </c>
      <c r="M43" s="44">
        <v>11</v>
      </c>
      <c r="N43" s="26"/>
      <c r="O43" s="45" t="str">
        <f>IF(R43&lt;&gt;"",_xlfn.RANK.EQ(R43,R33:R52,0),"")</f>
        <v/>
      </c>
      <c r="P43" s="23" t="str">
        <f>IF(K43="","",VLOOKUP(L43,G33:J52,2,0))</f>
        <v/>
      </c>
      <c r="Q43" s="23" t="str">
        <f>IF(K43="","",VLOOKUP(P43,LISTAS!$F$5:$G$204,2,0))</f>
        <v/>
      </c>
      <c r="R43" s="37" t="str">
        <f>IF(K43="","",VLOOKUP(L43,G33:J52,4,0))</f>
        <v/>
      </c>
      <c r="S43" s="24" t="str">
        <f t="shared" si="11"/>
        <v/>
      </c>
      <c r="T43" s="24" t="str">
        <f t="shared" si="12"/>
        <v/>
      </c>
    </row>
    <row r="44" spans="2:20" s="5" customFormat="1" ht="18.75" customHeight="1" x14ac:dyDescent="0.3">
      <c r="B44" s="21"/>
      <c r="C44" s="21" t="str">
        <f>IF(B44="","",VLOOKUP(B44,LISTAS!$F$5:$I$204,2,0))</f>
        <v/>
      </c>
      <c r="D44" s="21" t="str">
        <f>IF(B44="","",VLOOKUP(B44,LISTAS!$F$5:$I$207,4,0))</f>
        <v/>
      </c>
      <c r="E44" s="36"/>
      <c r="G44" s="32"/>
      <c r="H44" s="33"/>
      <c r="I44" s="33"/>
      <c r="J44" s="32"/>
      <c r="K44" s="32"/>
      <c r="L44" s="32" t="str">
        <f>IF(K44="","",LARGE(G33:G52,M44))</f>
        <v/>
      </c>
      <c r="M44" s="44">
        <v>12</v>
      </c>
      <c r="N44" s="26"/>
      <c r="O44" s="45" t="str">
        <f>IF(R44&lt;&gt;"",_xlfn.RANK.EQ(R44,R33:R52,0),"")</f>
        <v/>
      </c>
      <c r="P44" s="23" t="str">
        <f>IF(K44="","",VLOOKUP(L44,G33:J52,2,0))</f>
        <v/>
      </c>
      <c r="Q44" s="23" t="str">
        <f>IF(K44="","",VLOOKUP(P44,LISTAS!$F$5:$G$204,2,0))</f>
        <v/>
      </c>
      <c r="R44" s="37" t="str">
        <f>IF(K44="","",VLOOKUP(L44,G33:J52,4,0))</f>
        <v/>
      </c>
      <c r="S44" s="24" t="str">
        <f t="shared" si="11"/>
        <v/>
      </c>
      <c r="T44" s="24" t="str">
        <f t="shared" si="12"/>
        <v/>
      </c>
    </row>
    <row r="45" spans="2:20" s="5" customFormat="1" ht="18.75" customHeight="1" x14ac:dyDescent="0.3">
      <c r="B45" s="21"/>
      <c r="C45" s="21" t="str">
        <f>IF(B45="","",VLOOKUP(B45,LISTAS!$F$5:$I$204,2,0))</f>
        <v/>
      </c>
      <c r="D45" s="21" t="str">
        <f>IF(B45="","",VLOOKUP(B45,LISTAS!$F$5:$I$207,4,0))</f>
        <v/>
      </c>
      <c r="E45" s="36"/>
      <c r="G45" s="32"/>
      <c r="H45" s="33"/>
      <c r="I45" s="33"/>
      <c r="J45" s="32"/>
      <c r="K45" s="32"/>
      <c r="L45" s="32" t="str">
        <f>IF(K45="","",LARGE(G33:G52,M45))</f>
        <v/>
      </c>
      <c r="M45" s="44">
        <v>13</v>
      </c>
      <c r="N45" s="26"/>
      <c r="O45" s="45" t="str">
        <f>IF(R45&lt;&gt;"",_xlfn.RANK.EQ(R45,R33:R52,0),"")</f>
        <v/>
      </c>
      <c r="P45" s="23" t="str">
        <f>IF(K45="","",VLOOKUP(L45,G33:J52,2,0))</f>
        <v/>
      </c>
      <c r="Q45" s="23" t="str">
        <f>IF(K45="","",VLOOKUP(P45,LISTAS!$F$5:$G$204,2,0))</f>
        <v/>
      </c>
      <c r="R45" s="37" t="str">
        <f>IF(K45="","",VLOOKUP(L45,G33:J52,4,0))</f>
        <v/>
      </c>
      <c r="S45" s="24" t="str">
        <f t="shared" si="11"/>
        <v/>
      </c>
      <c r="T45" s="24" t="str">
        <f t="shared" si="12"/>
        <v/>
      </c>
    </row>
    <row r="46" spans="2:20" s="5" customFormat="1" ht="18.75" customHeight="1" x14ac:dyDescent="0.3">
      <c r="B46" s="21"/>
      <c r="C46" s="21" t="str">
        <f>IF(B46="","",VLOOKUP(B46,LISTAS!$F$5:$I$204,2,0))</f>
        <v/>
      </c>
      <c r="D46" s="21" t="str">
        <f>IF(B46="","",VLOOKUP(B46,LISTAS!$F$5:$I$207,4,0))</f>
        <v/>
      </c>
      <c r="E46" s="36"/>
      <c r="G46" s="32"/>
      <c r="H46" s="33"/>
      <c r="I46" s="33"/>
      <c r="J46" s="32"/>
      <c r="K46" s="32"/>
      <c r="L46" s="32" t="str">
        <f>IF(K46="","",LARGE(G33:G52,M46))</f>
        <v/>
      </c>
      <c r="M46" s="44">
        <v>14</v>
      </c>
      <c r="N46" s="26"/>
      <c r="O46" s="45" t="str">
        <f>IF(R46&lt;&gt;"",_xlfn.RANK.EQ(R46,R33:R52,0),"")</f>
        <v/>
      </c>
      <c r="P46" s="23" t="str">
        <f>IF(K46="","",VLOOKUP(L46,G33:J52,2,0))</f>
        <v/>
      </c>
      <c r="Q46" s="23" t="str">
        <f>IF(K46="","",VLOOKUP(P46,LISTAS!$F$5:$G$204,2,0))</f>
        <v/>
      </c>
      <c r="R46" s="37" t="str">
        <f>IF(K46="","",VLOOKUP(L46,G33:J52,4,0))</f>
        <v/>
      </c>
      <c r="S46" s="24" t="str">
        <f t="shared" si="11"/>
        <v/>
      </c>
      <c r="T46" s="24" t="str">
        <f t="shared" si="12"/>
        <v/>
      </c>
    </row>
    <row r="47" spans="2:20" s="5" customFormat="1" ht="18.75" customHeight="1" x14ac:dyDescent="0.3">
      <c r="B47" s="21"/>
      <c r="C47" s="21" t="str">
        <f>IF(B47="","",VLOOKUP(B47,LISTAS!$F$5:$I$204,2,0))</f>
        <v/>
      </c>
      <c r="D47" s="21" t="str">
        <f>IF(B47="","",VLOOKUP(B47,LISTAS!$F$5:$I$207,4,0))</f>
        <v/>
      </c>
      <c r="E47" s="36"/>
      <c r="G47" s="32"/>
      <c r="H47" s="33"/>
      <c r="I47" s="33"/>
      <c r="J47" s="32"/>
      <c r="K47" s="32"/>
      <c r="L47" s="32" t="str">
        <f>IF(K47="","",LARGE(G33:G52,M47))</f>
        <v/>
      </c>
      <c r="M47" s="44">
        <v>15</v>
      </c>
      <c r="N47" s="26"/>
      <c r="O47" s="45" t="str">
        <f>IF(R47&lt;&gt;"",_xlfn.RANK.EQ(R47,R33:R52,0),"")</f>
        <v/>
      </c>
      <c r="P47" s="23" t="str">
        <f>IF(K47="","",VLOOKUP(L47,G33:J52,2,0))</f>
        <v/>
      </c>
      <c r="Q47" s="23" t="str">
        <f>IF(K47="","",VLOOKUP(P47,LISTAS!$F$5:$G$204,2,0))</f>
        <v/>
      </c>
      <c r="R47" s="37" t="str">
        <f>IF(K47="","",VLOOKUP(L47,G33:J52,4,0))</f>
        <v/>
      </c>
      <c r="S47" s="24" t="str">
        <f t="shared" si="11"/>
        <v/>
      </c>
      <c r="T47" s="24" t="str">
        <f t="shared" si="12"/>
        <v/>
      </c>
    </row>
    <row r="48" spans="2:20" s="5" customFormat="1" ht="18.75" customHeight="1" x14ac:dyDescent="0.3">
      <c r="B48" s="21"/>
      <c r="C48" s="21" t="str">
        <f>IF(B48="","",VLOOKUP(B48,LISTAS!$F$5:$I$204,2,0))</f>
        <v/>
      </c>
      <c r="D48" s="21" t="str">
        <f>IF(B48="","",VLOOKUP(B48,LISTAS!$F$5:$I$207,4,0))</f>
        <v/>
      </c>
      <c r="E48" s="36"/>
      <c r="G48" s="32"/>
      <c r="H48" s="33"/>
      <c r="I48" s="33"/>
      <c r="J48" s="32"/>
      <c r="K48" s="32"/>
      <c r="L48" s="32" t="str">
        <f>IF(K48="","",LARGE(G33:G52,M48))</f>
        <v/>
      </c>
      <c r="M48" s="44">
        <v>16</v>
      </c>
      <c r="N48" s="26"/>
      <c r="O48" s="45" t="str">
        <f>IF(R48&lt;&gt;"",_xlfn.RANK.EQ(R48,R33:R52,0),"")</f>
        <v/>
      </c>
      <c r="P48" s="23" t="str">
        <f>IF(K48="","",VLOOKUP(L48,G33:J52,2,0))</f>
        <v/>
      </c>
      <c r="Q48" s="23" t="str">
        <f>IF(K48="","",VLOOKUP(P48,LISTAS!$F$5:$G$204,2,0))</f>
        <v/>
      </c>
      <c r="R48" s="37" t="str">
        <f>IF(K48="","",VLOOKUP(L48,G33:J52,4,0))</f>
        <v/>
      </c>
      <c r="S48" s="24" t="str">
        <f t="shared" si="11"/>
        <v/>
      </c>
      <c r="T48" s="24" t="str">
        <f t="shared" si="12"/>
        <v/>
      </c>
    </row>
    <row r="49" spans="1:20" s="5" customFormat="1" ht="18.75" customHeight="1" x14ac:dyDescent="0.3">
      <c r="B49" s="21"/>
      <c r="C49" s="21" t="str">
        <f>IF(B49="","",VLOOKUP(B49,LISTAS!$F$5:$I$204,2,0))</f>
        <v/>
      </c>
      <c r="D49" s="21" t="str">
        <f>IF(B49="","",VLOOKUP(B49,LISTAS!$F$5:$I$207,4,0))</f>
        <v/>
      </c>
      <c r="E49" s="36"/>
      <c r="G49" s="32" t="str">
        <f t="shared" si="7"/>
        <v/>
      </c>
      <c r="H49" s="33" t="str">
        <f t="shared" ref="H49:I52" si="13">IF($K49="","",IF(B49="","",B49))</f>
        <v/>
      </c>
      <c r="I49" s="33" t="str">
        <f t="shared" si="13"/>
        <v/>
      </c>
      <c r="J49" s="32" t="str">
        <f t="shared" si="9"/>
        <v/>
      </c>
      <c r="K49" s="32" t="str">
        <f t="shared" si="10"/>
        <v/>
      </c>
      <c r="L49" s="32" t="str">
        <f>IF(K49="","",LARGE(G33:G52,M49))</f>
        <v/>
      </c>
      <c r="M49" s="44">
        <v>17</v>
      </c>
      <c r="N49" s="26"/>
      <c r="O49" s="45" t="str">
        <f>IF(R49&lt;&gt;"",_xlfn.RANK.EQ(R49,R33:R52,0),"")</f>
        <v/>
      </c>
      <c r="P49" s="23" t="str">
        <f>IF(K49="","",VLOOKUP(L49,G33:J52,2,0))</f>
        <v/>
      </c>
      <c r="Q49" s="23" t="str">
        <f>IF(K49="","",VLOOKUP(P49,LISTAS!$F$5:$G$204,2,0))</f>
        <v/>
      </c>
      <c r="R49" s="37" t="str">
        <f>IF(K49="","",VLOOKUP(L49,G33:J52,4,0))</f>
        <v/>
      </c>
      <c r="S49" s="24" t="str">
        <f t="shared" si="11"/>
        <v/>
      </c>
      <c r="T49" s="24" t="str">
        <f t="shared" si="12"/>
        <v/>
      </c>
    </row>
    <row r="50" spans="1:20" s="5" customFormat="1" ht="18.75" customHeight="1" x14ac:dyDescent="0.3">
      <c r="B50" s="21"/>
      <c r="C50" s="21" t="str">
        <f>IF(B50="","",VLOOKUP(B50,LISTAS!$F$5:$I$204,2,0))</f>
        <v/>
      </c>
      <c r="D50" s="21" t="str">
        <f>IF(B50="","",VLOOKUP(B50,LISTAS!$F$5:$I$207,4,0))</f>
        <v/>
      </c>
      <c r="E50" s="36"/>
      <c r="G50" s="32" t="str">
        <f t="shared" si="7"/>
        <v/>
      </c>
      <c r="H50" s="33" t="str">
        <f t="shared" si="13"/>
        <v/>
      </c>
      <c r="I50" s="33" t="str">
        <f t="shared" si="13"/>
        <v/>
      </c>
      <c r="J50" s="32" t="str">
        <f t="shared" si="9"/>
        <v/>
      </c>
      <c r="K50" s="32" t="str">
        <f t="shared" si="10"/>
        <v/>
      </c>
      <c r="L50" s="32" t="str">
        <f>IF(K50="","",LARGE(G33:G52,M50))</f>
        <v/>
      </c>
      <c r="M50" s="44">
        <v>18</v>
      </c>
      <c r="N50" s="26"/>
      <c r="O50" s="45" t="str">
        <f>IF(R50&lt;&gt;"",_xlfn.RANK.EQ(R50,R33:R52,0),"")</f>
        <v/>
      </c>
      <c r="P50" s="23" t="str">
        <f>IF(K50="","",VLOOKUP(L50,G33:J52,2,0))</f>
        <v/>
      </c>
      <c r="Q50" s="23" t="str">
        <f>IF(K50="","",VLOOKUP(P50,LISTAS!$F$5:$G$204,2,0))</f>
        <v/>
      </c>
      <c r="R50" s="37" t="str">
        <f>IF(K50="","",VLOOKUP(L50,G33:J52,4,0))</f>
        <v/>
      </c>
      <c r="S50" s="24" t="str">
        <f t="shared" si="11"/>
        <v/>
      </c>
      <c r="T50" s="24" t="str">
        <f t="shared" si="12"/>
        <v/>
      </c>
    </row>
    <row r="51" spans="1:20" s="5" customFormat="1" ht="18.75" customHeight="1" x14ac:dyDescent="0.3">
      <c r="B51" s="21"/>
      <c r="C51" s="21" t="str">
        <f>IF(B51="","",VLOOKUP(B51,LISTAS!$F$5:$I$204,2,0))</f>
        <v/>
      </c>
      <c r="D51" s="21" t="str">
        <f>IF(B51="","",VLOOKUP(B51,LISTAS!$F$5:$I$207,4,0))</f>
        <v/>
      </c>
      <c r="E51" s="36"/>
      <c r="G51" s="32"/>
      <c r="H51" s="33"/>
      <c r="I51" s="33"/>
      <c r="J51" s="32"/>
      <c r="K51" s="32"/>
      <c r="L51" s="32" t="str">
        <f>IF(K51="","",LARGE(G33:G52,M51))</f>
        <v/>
      </c>
      <c r="M51" s="44">
        <v>19</v>
      </c>
      <c r="N51" s="26"/>
      <c r="O51" s="45" t="str">
        <f>IF(R51&lt;&gt;"",_xlfn.RANK.EQ(R51,R33:R52,0),"")</f>
        <v/>
      </c>
      <c r="P51" s="23" t="str">
        <f>IF(K51="","",VLOOKUP(L51,G33:J52,2,0))</f>
        <v/>
      </c>
      <c r="Q51" s="23" t="str">
        <f>IF(K51="","",VLOOKUP(P51,LISTAS!$F$5:$G$204,2,0))</f>
        <v/>
      </c>
      <c r="R51" s="37" t="str">
        <f>IF(K51="","",VLOOKUP(L51,G33:J52,4,0))</f>
        <v/>
      </c>
      <c r="S51" s="24" t="str">
        <f t="shared" si="11"/>
        <v/>
      </c>
      <c r="T51" s="24" t="str">
        <f t="shared" si="12"/>
        <v/>
      </c>
    </row>
    <row r="52" spans="1:20" s="5" customFormat="1" ht="18.75" customHeight="1" x14ac:dyDescent="0.3">
      <c r="B52" s="21"/>
      <c r="C52" s="21" t="str">
        <f>IF(B52="","",VLOOKUP(B52,LISTAS!$F$5:$I$204,2,0))</f>
        <v/>
      </c>
      <c r="D52" s="21" t="str">
        <f>IF(B52="","",VLOOKUP(B52,LISTAS!$F$5:$I$207,4,0))</f>
        <v/>
      </c>
      <c r="E52" s="36"/>
      <c r="G52" s="32" t="str">
        <f t="shared" si="7"/>
        <v/>
      </c>
      <c r="H52" s="33" t="str">
        <f t="shared" si="13"/>
        <v/>
      </c>
      <c r="I52" s="33" t="str">
        <f t="shared" si="13"/>
        <v/>
      </c>
      <c r="J52" s="32" t="str">
        <f t="shared" si="9"/>
        <v/>
      </c>
      <c r="K52" s="32" t="str">
        <f t="shared" si="10"/>
        <v/>
      </c>
      <c r="L52" s="32" t="str">
        <f>IF(K52="","",LARGE(G33:G52,M52))</f>
        <v/>
      </c>
      <c r="M52" s="44">
        <v>20</v>
      </c>
      <c r="N52" s="26"/>
      <c r="O52" s="45" t="str">
        <f>IF(R52&lt;&gt;"",_xlfn.RANK.EQ(R52,R33:R52,0),"")</f>
        <v/>
      </c>
      <c r="P52" s="23" t="str">
        <f>IF(K52="","",VLOOKUP(L52,G33:J52,2,0))</f>
        <v/>
      </c>
      <c r="Q52" s="23" t="str">
        <f>IF(K52="","",VLOOKUP(P52,LISTAS!$F$5:$G$204,2,0))</f>
        <v/>
      </c>
      <c r="R52" s="37" t="str">
        <f>IF(K52="","",VLOOKUP(L52,G33:J52,4,0))</f>
        <v/>
      </c>
      <c r="S52" s="24" t="str">
        <f t="shared" si="11"/>
        <v/>
      </c>
      <c r="T52" s="24" t="str">
        <f t="shared" si="12"/>
        <v/>
      </c>
    </row>
    <row r="53" spans="1:20" ht="20.25" customHeight="1" x14ac:dyDescent="0.25"/>
    <row r="54" spans="1:20" ht="20.25" customHeight="1" x14ac:dyDescent="0.25">
      <c r="A54" s="2"/>
      <c r="B54" s="54" t="s">
        <v>22</v>
      </c>
      <c r="C54" s="55"/>
      <c r="E54" s="34"/>
      <c r="F54" s="35"/>
      <c r="G54" s="11"/>
      <c r="H54" s="12"/>
      <c r="I54" s="12"/>
      <c r="J54" s="12"/>
      <c r="K54" s="13"/>
      <c r="L54" s="12"/>
      <c r="M54" s="14"/>
      <c r="N54" s="43"/>
      <c r="O54" s="56" t="s">
        <v>13</v>
      </c>
      <c r="P54" s="57"/>
      <c r="Q54" s="57"/>
      <c r="R54" s="57"/>
      <c r="S54" s="57"/>
      <c r="T54" s="58"/>
    </row>
    <row r="55" spans="1:20" ht="20.25" hidden="1" customHeight="1" x14ac:dyDescent="0.25">
      <c r="A55" s="2"/>
      <c r="B55" s="51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3"/>
    </row>
    <row r="56" spans="1:20" s="15" customFormat="1" ht="28.5" customHeight="1" x14ac:dyDescent="0.25">
      <c r="B56" s="16" t="s">
        <v>14</v>
      </c>
      <c r="C56" s="16" t="s">
        <v>1</v>
      </c>
      <c r="D56" s="16" t="s">
        <v>15</v>
      </c>
      <c r="E56" s="16" t="s">
        <v>2</v>
      </c>
      <c r="F56" s="17"/>
      <c r="G56" s="18"/>
      <c r="H56" s="19"/>
      <c r="I56" s="19"/>
      <c r="J56" s="19"/>
      <c r="K56" s="20"/>
      <c r="L56" s="19"/>
      <c r="M56" s="18"/>
      <c r="N56" s="18"/>
      <c r="O56" s="27" t="s">
        <v>4</v>
      </c>
      <c r="P56" s="27" t="s">
        <v>14</v>
      </c>
      <c r="Q56" s="27" t="s">
        <v>1</v>
      </c>
      <c r="R56" s="27" t="s">
        <v>16</v>
      </c>
      <c r="S56" s="42" t="s">
        <v>17</v>
      </c>
      <c r="T56" s="42" t="s">
        <v>18</v>
      </c>
    </row>
    <row r="57" spans="1:20" s="5" customFormat="1" ht="18.75" customHeight="1" x14ac:dyDescent="0.25">
      <c r="B57" s="21" t="s">
        <v>94</v>
      </c>
      <c r="C57" s="21" t="str">
        <f>IF(B57="","",VLOOKUP(B57,LISTAS!$F$5:$I$204,2,0))</f>
        <v>LICEU JARDIM</v>
      </c>
      <c r="D57" s="21" t="str">
        <f>IF(B57="","",VLOOKUP(B57,LISTAS!$F$5:$I$207,4,0))</f>
        <v>E.LIVRE</v>
      </c>
      <c r="E57" s="36">
        <v>45.5</v>
      </c>
      <c r="G57" s="32">
        <f t="shared" ref="G57:G76" si="14">IF(E57="","",E57+(ROW(E57)/10000))</f>
        <v>45.505699999999997</v>
      </c>
      <c r="H57" s="33" t="str">
        <f t="shared" ref="H57:I63" si="15">IF($K57="","",IF(B57="","",B57))</f>
        <v>AGENTES SECRETOS</v>
      </c>
      <c r="I57" s="33" t="str">
        <f t="shared" si="15"/>
        <v>LICEU JARDIM</v>
      </c>
      <c r="J57" s="32">
        <f t="shared" ref="J57:J76" si="16">IF($K57="","",E57)</f>
        <v>45.5</v>
      </c>
      <c r="K57" s="32">
        <f t="shared" ref="K57:K76" si="17">G57</f>
        <v>45.505699999999997</v>
      </c>
      <c r="L57" s="32">
        <f>IF(K57="","",LARGE(G57:G76,M57))</f>
        <v>50.006</v>
      </c>
      <c r="M57" s="44">
        <v>1</v>
      </c>
      <c r="N57" s="22"/>
      <c r="O57" s="45">
        <f>IF(R57&lt;&gt;"",_xlfn.RANK.EQ(R57,R57:R76,0),"")</f>
        <v>1</v>
      </c>
      <c r="P57" s="23" t="str">
        <f>IF(K57="","",VLOOKUP(L57,G57:J76,2,0))</f>
        <v>O REI DA FLORESTA</v>
      </c>
      <c r="Q57" s="23" t="str">
        <f>IF(K57="","",VLOOKUP(P57,LISTAS!$F$5:$G$204,2,0))</f>
        <v>SINGULAR</v>
      </c>
      <c r="R57" s="37">
        <f>IF(K57="","",VLOOKUP(L57,G57:J76,4,0))</f>
        <v>50</v>
      </c>
      <c r="S57" s="24">
        <f>IF($O57="","",IF($O57=1,400,IF($O57=2,340,IF($O57=3,300,IF($O57=4,280,IF($O57=5,270,IF($O57=6,260,IF($O57=7,250,IF($O57=8,240,IF($O57=9,200,IF($O57=10,200,IF($O57=11,200,IF($O57=12,200,IF($O57=13,200,IF($O57=14,200,IF($O57=15,200,IF($O57=16,200,IF($O57&gt;16,"",""))))))))))))))))))</f>
        <v>400</v>
      </c>
      <c r="T57" s="24">
        <f>IF(O57="","",IF($F$7="NÃO","",IF(O57=1,400,IF(O57=2,340,IF(O57=3,300,IF(O57=4,280,IF(O57=5,270,IF(O57=6,260,IF(O57=7,250,IF(O57=8,240,IF(O57=9,200,IF(O57=10,200,IF(O57=11,200,IF(O57=12,200,IF(O57=13,200,IF(O57=14,200,IF(O57=15,200,IF(O57=16,200,IF(O57&gt;16,"","")))))))))))))))))))</f>
        <v>400</v>
      </c>
    </row>
    <row r="58" spans="1:20" s="5" customFormat="1" ht="18.75" customHeight="1" x14ac:dyDescent="0.25">
      <c r="B58" s="21" t="s">
        <v>96</v>
      </c>
      <c r="C58" s="21" t="str">
        <f>IF(B58="","",VLOOKUP(B58,LISTAS!$F$5:$I$204,2,0))</f>
        <v>IEBURIX</v>
      </c>
      <c r="D58" s="21" t="str">
        <f>IF(B58="","",VLOOKUP(B58,LISTAS!$F$5:$I$207,4,0))</f>
        <v>E.LIVRE</v>
      </c>
      <c r="E58" s="36">
        <v>45.7</v>
      </c>
      <c r="G58" s="32">
        <f t="shared" si="14"/>
        <v>45.705800000000004</v>
      </c>
      <c r="H58" s="33" t="str">
        <f t="shared" si="15"/>
        <v>MUNDO EM JOGO</v>
      </c>
      <c r="I58" s="33" t="str">
        <f t="shared" si="15"/>
        <v>IEBURIX</v>
      </c>
      <c r="J58" s="32">
        <f t="shared" si="16"/>
        <v>45.7</v>
      </c>
      <c r="K58" s="32">
        <f t="shared" si="17"/>
        <v>45.705800000000004</v>
      </c>
      <c r="L58" s="32">
        <f>IF(K58="","",LARGE(G57:G76,M58))</f>
        <v>46.905899999999995</v>
      </c>
      <c r="M58" s="44">
        <v>2</v>
      </c>
      <c r="N58" s="25"/>
      <c r="O58" s="45">
        <f>IF(R58&lt;&gt;"",_xlfn.RANK.EQ(R58,R57:R76,0),"")</f>
        <v>2</v>
      </c>
      <c r="P58" s="23" t="str">
        <f>IF(K58="","",VLOOKUP(L58,G57:J76,2,0))</f>
        <v>ARQUIVO BEAT IT</v>
      </c>
      <c r="Q58" s="23" t="str">
        <f>IF(K58="","",VLOOKUP(P58,LISTAS!$F$5:$G$204,2,0))</f>
        <v>ARBOS S.A</v>
      </c>
      <c r="R58" s="37">
        <f>IF(K58="","",VLOOKUP(L58,G57:J76,4,0))</f>
        <v>46.9</v>
      </c>
      <c r="S58" s="24">
        <f t="shared" ref="S58:S76" si="18">IF($O58="","",IF($O58=1,400,IF($O58=2,340,IF($O58=3,300,IF($O58=4,280,IF($O58=5,270,IF($O58=6,260,IF($O58=7,250,IF($O58=8,240,IF($O58=9,200,IF($O58=10,200,IF($O58=11,200,IF($O58=12,200,IF($O58=13,200,IF($O58=14,200,IF($O58=15,200,IF($O58=16,200,IF($O58&gt;16,"",""))))))))))))))))))</f>
        <v>340</v>
      </c>
      <c r="T58" s="24">
        <f t="shared" ref="T58:T76" si="19">IF(O58="","",IF($F$7="NÃO","",IF(O58=1,400,IF(O58=2,340,IF(O58=3,300,IF(O58=4,280,IF(O58=5,270,IF(O58=6,260,IF(O58=7,250,IF(O58=8,240,IF(O58=9,200,IF(O58=10,200,IF(O58=11,200,IF(O58=12,200,IF(O58=13,200,IF(O58=14,200,IF(O58=15,200,IF(O58=16,200,IF(O58&gt;16,"","")))))))))))))))))))</f>
        <v>340</v>
      </c>
    </row>
    <row r="59" spans="1:20" s="5" customFormat="1" ht="18.75" customHeight="1" x14ac:dyDescent="0.3">
      <c r="B59" s="21" t="s">
        <v>98</v>
      </c>
      <c r="C59" s="21" t="str">
        <f>IF(B59="","",VLOOKUP(B59,LISTAS!$F$5:$I$204,2,0))</f>
        <v>ARBOS S.A</v>
      </c>
      <c r="D59" s="21" t="str">
        <f>IF(B59="","",VLOOKUP(B59,LISTAS!$F$5:$I$207,4,0))</f>
        <v>E.LIVRE</v>
      </c>
      <c r="E59" s="36">
        <v>46.9</v>
      </c>
      <c r="G59" s="32">
        <f t="shared" si="14"/>
        <v>46.905899999999995</v>
      </c>
      <c r="H59" s="33" t="str">
        <f t="shared" si="15"/>
        <v>ARQUIVO BEAT IT</v>
      </c>
      <c r="I59" s="33" t="str">
        <f t="shared" si="15"/>
        <v>ARBOS S.A</v>
      </c>
      <c r="J59" s="32">
        <f t="shared" si="16"/>
        <v>46.9</v>
      </c>
      <c r="K59" s="32">
        <f t="shared" si="17"/>
        <v>46.905899999999995</v>
      </c>
      <c r="L59" s="32">
        <f>IF(K59="","",LARGE(G57:G76,M59))</f>
        <v>46.506100000000004</v>
      </c>
      <c r="M59" s="44">
        <v>3</v>
      </c>
      <c r="N59" s="26"/>
      <c r="O59" s="45">
        <f>IF(R59&lt;&gt;"",_xlfn.RANK.EQ(R59,R57:R76,0),"")</f>
        <v>3</v>
      </c>
      <c r="P59" s="23" t="str">
        <f>IF(K59="","",VLOOKUP(L59,G57:J76,2,0))</f>
        <v>LONDRES</v>
      </c>
      <c r="Q59" s="23" t="str">
        <f>IF(K59="","",VLOOKUP(P59,LISTAS!$F$5:$G$204,2,0))</f>
        <v>LICEU JARDIM</v>
      </c>
      <c r="R59" s="37">
        <f>IF(K59="","",VLOOKUP(L59,G57:J76,4,0))</f>
        <v>46.5</v>
      </c>
      <c r="S59" s="24">
        <f t="shared" si="18"/>
        <v>300</v>
      </c>
      <c r="T59" s="24">
        <f t="shared" si="19"/>
        <v>300</v>
      </c>
    </row>
    <row r="60" spans="1:20" s="5" customFormat="1" ht="18.75" customHeight="1" x14ac:dyDescent="0.3">
      <c r="B60" s="21" t="s">
        <v>110</v>
      </c>
      <c r="C60" s="21" t="str">
        <f>IF(B60="","",VLOOKUP(B60,LISTAS!$F$5:$I$204,2,0))</f>
        <v>SINGULAR</v>
      </c>
      <c r="D60" s="21" t="str">
        <f>IF(B60="","",VLOOKUP(B60,LISTAS!$F$5:$I$207,4,0))</f>
        <v>E.LIVRE</v>
      </c>
      <c r="E60" s="36">
        <v>50</v>
      </c>
      <c r="G60" s="32">
        <f t="shared" si="14"/>
        <v>50.006</v>
      </c>
      <c r="H60" s="33" t="str">
        <f t="shared" si="15"/>
        <v>O REI DA FLORESTA</v>
      </c>
      <c r="I60" s="33" t="str">
        <f t="shared" si="15"/>
        <v>SINGULAR</v>
      </c>
      <c r="J60" s="32">
        <f t="shared" si="16"/>
        <v>50</v>
      </c>
      <c r="K60" s="32">
        <f t="shared" si="17"/>
        <v>50.006</v>
      </c>
      <c r="L60" s="32">
        <f>IF(K60="","",LARGE(G57:G76,M60))</f>
        <v>45.705800000000004</v>
      </c>
      <c r="M60" s="44">
        <v>4</v>
      </c>
      <c r="N60" s="26"/>
      <c r="O60" s="45">
        <f>IF(R60&lt;&gt;"",_xlfn.RANK.EQ(R60,R57:R76,0),"")</f>
        <v>4</v>
      </c>
      <c r="P60" s="23" t="str">
        <f>IF(K60="","",VLOOKUP(L60,G57:J76,2,0))</f>
        <v>MUNDO EM JOGO</v>
      </c>
      <c r="Q60" s="23" t="str">
        <f>IF(K60="","",VLOOKUP(P60,LISTAS!$F$5:$G$204,2,0))</f>
        <v>IEBURIX</v>
      </c>
      <c r="R60" s="37">
        <f>IF(K60="","",VLOOKUP(L60,G57:J76,4,0))</f>
        <v>45.7</v>
      </c>
      <c r="S60" s="24">
        <f t="shared" si="18"/>
        <v>280</v>
      </c>
      <c r="T60" s="24">
        <f t="shared" si="19"/>
        <v>280</v>
      </c>
    </row>
    <row r="61" spans="1:20" s="5" customFormat="1" ht="18.75" customHeight="1" x14ac:dyDescent="0.3">
      <c r="B61" s="21" t="s">
        <v>111</v>
      </c>
      <c r="C61" s="21" t="str">
        <f>IF(B61="","",VLOOKUP(B61,LISTAS!$F$5:$I$204,2,0))</f>
        <v>LICEU JARDIM</v>
      </c>
      <c r="D61" s="21" t="str">
        <f>IF(B61="","",VLOOKUP(B61,LISTAS!$F$5:$I$207,4,0))</f>
        <v>E.LIVRE</v>
      </c>
      <c r="E61" s="36">
        <v>46.5</v>
      </c>
      <c r="G61" s="32">
        <f t="shared" si="14"/>
        <v>46.506100000000004</v>
      </c>
      <c r="H61" s="33" t="str">
        <f t="shared" si="15"/>
        <v>LONDRES</v>
      </c>
      <c r="I61" s="33" t="str">
        <f t="shared" si="15"/>
        <v>LICEU JARDIM</v>
      </c>
      <c r="J61" s="32">
        <f t="shared" si="16"/>
        <v>46.5</v>
      </c>
      <c r="K61" s="32">
        <f t="shared" si="17"/>
        <v>46.506100000000004</v>
      </c>
      <c r="L61" s="32">
        <f>IF(K61="","",LARGE(G57:G76,M61))</f>
        <v>45.505699999999997</v>
      </c>
      <c r="M61" s="44">
        <v>5</v>
      </c>
      <c r="N61" s="26"/>
      <c r="O61" s="45">
        <f>IF(R61&lt;&gt;"",_xlfn.RANK.EQ(R61,R57:R76,0),"")</f>
        <v>5</v>
      </c>
      <c r="P61" s="23" t="str">
        <f>IF(K61="","",VLOOKUP(L61,G57:J76,2,0))</f>
        <v>AGENTES SECRETOS</v>
      </c>
      <c r="Q61" s="23" t="str">
        <f>IF(K61="","",VLOOKUP(P61,LISTAS!$F$5:$G$204,2,0))</f>
        <v>LICEU JARDIM</v>
      </c>
      <c r="R61" s="37">
        <f>IF(K61="","",VLOOKUP(L61,G57:J76,4,0))</f>
        <v>45.5</v>
      </c>
      <c r="S61" s="24">
        <f t="shared" si="18"/>
        <v>270</v>
      </c>
      <c r="T61" s="24">
        <f t="shared" si="19"/>
        <v>270</v>
      </c>
    </row>
    <row r="62" spans="1:20" s="5" customFormat="1" ht="18.75" customHeight="1" x14ac:dyDescent="0.3">
      <c r="B62" s="21"/>
      <c r="C62" s="21" t="str">
        <f>IF(B62="","",VLOOKUP(B62,LISTAS!$F$5:$I$204,2,0))</f>
        <v/>
      </c>
      <c r="D62" s="21" t="str">
        <f>IF(B62="","",VLOOKUP(B62,LISTAS!$F$5:$I$207,4,0))</f>
        <v/>
      </c>
      <c r="E62" s="36"/>
      <c r="G62" s="32" t="str">
        <f t="shared" si="14"/>
        <v/>
      </c>
      <c r="H62" s="33" t="str">
        <f t="shared" si="15"/>
        <v/>
      </c>
      <c r="I62" s="33" t="str">
        <f t="shared" si="15"/>
        <v/>
      </c>
      <c r="J62" s="32" t="str">
        <f t="shared" si="16"/>
        <v/>
      </c>
      <c r="K62" s="32" t="str">
        <f t="shared" si="17"/>
        <v/>
      </c>
      <c r="L62" s="32" t="str">
        <f>IF(K62="","",LARGE(G57:G76,M62))</f>
        <v/>
      </c>
      <c r="M62" s="44">
        <v>6</v>
      </c>
      <c r="N62" s="26"/>
      <c r="O62" s="45" t="str">
        <f>IF(R62&lt;&gt;"",_xlfn.RANK.EQ(R62,R57:R76,0),"")</f>
        <v/>
      </c>
      <c r="P62" s="23" t="str">
        <f>IF(K62="","",VLOOKUP(L62,G57:J76,2,0))</f>
        <v/>
      </c>
      <c r="Q62" s="23" t="str">
        <f>IF(K62="","",VLOOKUP(P62,LISTAS!$F$5:$G$204,2,0))</f>
        <v/>
      </c>
      <c r="R62" s="37" t="str">
        <f>IF(K62="","",VLOOKUP(L62,G57:J76,4,0))</f>
        <v/>
      </c>
      <c r="S62" s="24" t="str">
        <f t="shared" si="18"/>
        <v/>
      </c>
      <c r="T62" s="24" t="str">
        <f t="shared" si="19"/>
        <v/>
      </c>
    </row>
    <row r="63" spans="1:20" s="5" customFormat="1" ht="18.75" customHeight="1" x14ac:dyDescent="0.3">
      <c r="B63" s="21"/>
      <c r="C63" s="21" t="str">
        <f>IF(B63="","",VLOOKUP(B63,LISTAS!$F$5:$I$204,2,0))</f>
        <v/>
      </c>
      <c r="D63" s="21" t="str">
        <f>IF(B63="","",VLOOKUP(B63,LISTAS!$F$5:$I$207,4,0))</f>
        <v/>
      </c>
      <c r="E63" s="36"/>
      <c r="G63" s="32" t="str">
        <f t="shared" si="14"/>
        <v/>
      </c>
      <c r="H63" s="33" t="str">
        <f t="shared" si="15"/>
        <v/>
      </c>
      <c r="I63" s="33" t="str">
        <f t="shared" si="15"/>
        <v/>
      </c>
      <c r="J63" s="32" t="str">
        <f t="shared" si="16"/>
        <v/>
      </c>
      <c r="K63" s="32" t="str">
        <f t="shared" si="17"/>
        <v/>
      </c>
      <c r="L63" s="32" t="str">
        <f>IF(K63="","",LARGE(G57:G76,M63))</f>
        <v/>
      </c>
      <c r="M63" s="44">
        <v>7</v>
      </c>
      <c r="N63" s="26"/>
      <c r="O63" s="45" t="str">
        <f>IF(R63&lt;&gt;"",_xlfn.RANK.EQ(R63,R57:R76,0),"")</f>
        <v/>
      </c>
      <c r="P63" s="23" t="str">
        <f>IF(K63="","",VLOOKUP(L63,G57:J76,2,0))</f>
        <v/>
      </c>
      <c r="Q63" s="23" t="str">
        <f>IF(K63="","",VLOOKUP(P63,LISTAS!$F$5:$G$204,2,0))</f>
        <v/>
      </c>
      <c r="R63" s="37" t="str">
        <f>IF(K63="","",VLOOKUP(L63,G57:J76,4,0))</f>
        <v/>
      </c>
      <c r="S63" s="24" t="str">
        <f t="shared" si="18"/>
        <v/>
      </c>
      <c r="T63" s="24" t="str">
        <f t="shared" si="19"/>
        <v/>
      </c>
    </row>
    <row r="64" spans="1:20" s="5" customFormat="1" ht="18.75" customHeight="1" x14ac:dyDescent="0.3">
      <c r="B64" s="21"/>
      <c r="C64" s="21" t="str">
        <f>IF(B64="","",VLOOKUP(B64,LISTAS!$F$5:$I$204,2,0))</f>
        <v/>
      </c>
      <c r="D64" s="21" t="str">
        <f>IF(B64="","",VLOOKUP(B64,LISTAS!$F$5:$I$207,4,0))</f>
        <v/>
      </c>
      <c r="E64" s="36"/>
      <c r="G64" s="32"/>
      <c r="H64" s="33"/>
      <c r="I64" s="33"/>
      <c r="J64" s="32"/>
      <c r="K64" s="32"/>
      <c r="L64" s="32" t="str">
        <f>IF(K64="","",LARGE(G57:G76,M64))</f>
        <v/>
      </c>
      <c r="M64" s="44">
        <v>8</v>
      </c>
      <c r="N64" s="26"/>
      <c r="O64" s="45" t="str">
        <f>IF(R64&lt;&gt;"",_xlfn.RANK.EQ(R64,R57:R76,0),"")</f>
        <v/>
      </c>
      <c r="P64" s="23" t="str">
        <f>IF(K64="","",VLOOKUP(L64,G57:J76,2,0))</f>
        <v/>
      </c>
      <c r="Q64" s="23" t="str">
        <f>IF(K64="","",VLOOKUP(P64,LISTAS!$F$5:$G$204,2,0))</f>
        <v/>
      </c>
      <c r="R64" s="37" t="str">
        <f>IF(K64="","",VLOOKUP(L64,G57:J76,4,0))</f>
        <v/>
      </c>
      <c r="S64" s="24" t="str">
        <f t="shared" si="18"/>
        <v/>
      </c>
      <c r="T64" s="24" t="str">
        <f t="shared" si="19"/>
        <v/>
      </c>
    </row>
    <row r="65" spans="1:20" s="5" customFormat="1" ht="18.75" customHeight="1" x14ac:dyDescent="0.3">
      <c r="B65" s="21"/>
      <c r="C65" s="21" t="str">
        <f>IF(B65="","",VLOOKUP(B65,LISTAS!$F$5:$I$204,2,0))</f>
        <v/>
      </c>
      <c r="D65" s="21" t="str">
        <f>IF(B65="","",VLOOKUP(B65,LISTAS!$F$5:$I$207,4,0))</f>
        <v/>
      </c>
      <c r="E65" s="36"/>
      <c r="G65" s="32"/>
      <c r="H65" s="33"/>
      <c r="I65" s="33"/>
      <c r="J65" s="32"/>
      <c r="K65" s="32"/>
      <c r="L65" s="32" t="str">
        <f>IF(K65="","",LARGE(G57:G76,M65))</f>
        <v/>
      </c>
      <c r="M65" s="44">
        <v>9</v>
      </c>
      <c r="N65" s="26"/>
      <c r="O65" s="45" t="str">
        <f>IF(R65&lt;&gt;"",_xlfn.RANK.EQ(R65,R57:R76,0),"")</f>
        <v/>
      </c>
      <c r="P65" s="23" t="str">
        <f>IF(K65="","",VLOOKUP(L65,G57:J76,2,0))</f>
        <v/>
      </c>
      <c r="Q65" s="23" t="str">
        <f>IF(K65="","",VLOOKUP(P65,LISTAS!$F$5:$G$204,2,0))</f>
        <v/>
      </c>
      <c r="R65" s="37" t="str">
        <f>IF(K65="","",VLOOKUP(L65,G57:J76,4,0))</f>
        <v/>
      </c>
      <c r="S65" s="24" t="str">
        <f t="shared" si="18"/>
        <v/>
      </c>
      <c r="T65" s="24" t="str">
        <f t="shared" si="19"/>
        <v/>
      </c>
    </row>
    <row r="66" spans="1:20" s="5" customFormat="1" ht="18.75" customHeight="1" x14ac:dyDescent="0.3">
      <c r="B66" s="21"/>
      <c r="C66" s="21" t="str">
        <f>IF(B66="","",VLOOKUP(B66,LISTAS!$F$5:$I$204,2,0))</f>
        <v/>
      </c>
      <c r="D66" s="21" t="str">
        <f>IF(B66="","",VLOOKUP(B66,LISTAS!$F$5:$I$207,4,0))</f>
        <v/>
      </c>
      <c r="E66" s="36"/>
      <c r="G66" s="32"/>
      <c r="H66" s="33"/>
      <c r="I66" s="33"/>
      <c r="J66" s="32"/>
      <c r="K66" s="32"/>
      <c r="L66" s="32" t="str">
        <f>IF(K66="","",LARGE(G57:G76,M66))</f>
        <v/>
      </c>
      <c r="M66" s="44">
        <v>10</v>
      </c>
      <c r="N66" s="26"/>
      <c r="O66" s="45" t="str">
        <f>IF(R66&lt;&gt;"",_xlfn.RANK.EQ(R66,R57:R76,0),"")</f>
        <v/>
      </c>
      <c r="P66" s="23" t="str">
        <f>IF(K66="","",VLOOKUP(L66,G57:J76,2,0))</f>
        <v/>
      </c>
      <c r="Q66" s="23" t="str">
        <f>IF(K66="","",VLOOKUP(P66,LISTAS!$F$5:$G$204,2,0))</f>
        <v/>
      </c>
      <c r="R66" s="37" t="str">
        <f>IF(K66="","",VLOOKUP(L66,G57:J76,4,0))</f>
        <v/>
      </c>
      <c r="S66" s="24" t="str">
        <f t="shared" si="18"/>
        <v/>
      </c>
      <c r="T66" s="24" t="str">
        <f t="shared" si="19"/>
        <v/>
      </c>
    </row>
    <row r="67" spans="1:20" s="5" customFormat="1" ht="18.75" customHeight="1" x14ac:dyDescent="0.3">
      <c r="B67" s="21"/>
      <c r="C67" s="21" t="str">
        <f>IF(B67="","",VLOOKUP(B67,LISTAS!$F$5:$I$204,2,0))</f>
        <v/>
      </c>
      <c r="D67" s="21" t="str">
        <f>IF(B67="","",VLOOKUP(B67,LISTAS!$F$5:$I$207,4,0))</f>
        <v/>
      </c>
      <c r="E67" s="36"/>
      <c r="G67" s="32"/>
      <c r="H67" s="33"/>
      <c r="I67" s="33"/>
      <c r="J67" s="32"/>
      <c r="K67" s="32"/>
      <c r="L67" s="32" t="str">
        <f>IF(K67="","",LARGE(G57:G76,M67))</f>
        <v/>
      </c>
      <c r="M67" s="44">
        <v>11</v>
      </c>
      <c r="N67" s="26"/>
      <c r="O67" s="45" t="str">
        <f>IF(R67&lt;&gt;"",_xlfn.RANK.EQ(R67,R57:R76,0),"")</f>
        <v/>
      </c>
      <c r="P67" s="23" t="str">
        <f>IF(K67="","",VLOOKUP(L67,G57:J76,2,0))</f>
        <v/>
      </c>
      <c r="Q67" s="23" t="str">
        <f>IF(K67="","",VLOOKUP(P67,LISTAS!$F$5:$G$204,2,0))</f>
        <v/>
      </c>
      <c r="R67" s="37" t="str">
        <f>IF(K67="","",VLOOKUP(L67,G57:J76,4,0))</f>
        <v/>
      </c>
      <c r="S67" s="24" t="str">
        <f t="shared" si="18"/>
        <v/>
      </c>
      <c r="T67" s="24" t="str">
        <f t="shared" si="19"/>
        <v/>
      </c>
    </row>
    <row r="68" spans="1:20" s="5" customFormat="1" ht="18.75" customHeight="1" x14ac:dyDescent="0.3">
      <c r="B68" s="21"/>
      <c r="C68" s="21" t="str">
        <f>IF(B68="","",VLOOKUP(B68,LISTAS!$F$5:$I$204,2,0))</f>
        <v/>
      </c>
      <c r="D68" s="21" t="str">
        <f>IF(B68="","",VLOOKUP(B68,LISTAS!$F$5:$I$207,4,0))</f>
        <v/>
      </c>
      <c r="E68" s="36"/>
      <c r="G68" s="32"/>
      <c r="H68" s="33"/>
      <c r="I68" s="33"/>
      <c r="J68" s="32"/>
      <c r="K68" s="32"/>
      <c r="L68" s="32" t="str">
        <f>IF(K68="","",LARGE(G57:G76,M68))</f>
        <v/>
      </c>
      <c r="M68" s="44">
        <v>12</v>
      </c>
      <c r="N68" s="26"/>
      <c r="O68" s="45" t="str">
        <f>IF(R68&lt;&gt;"",_xlfn.RANK.EQ(R68,R57:R76,0),"")</f>
        <v/>
      </c>
      <c r="P68" s="23" t="str">
        <f>IF(K68="","",VLOOKUP(L68,G57:J76,2,0))</f>
        <v/>
      </c>
      <c r="Q68" s="23" t="str">
        <f>IF(K68="","",VLOOKUP(P68,LISTAS!$F$5:$G$204,2,0))</f>
        <v/>
      </c>
      <c r="R68" s="37" t="str">
        <f>IF(K68="","",VLOOKUP(L68,G57:J76,4,0))</f>
        <v/>
      </c>
      <c r="S68" s="24" t="str">
        <f t="shared" si="18"/>
        <v/>
      </c>
      <c r="T68" s="24" t="str">
        <f t="shared" si="19"/>
        <v/>
      </c>
    </row>
    <row r="69" spans="1:20" s="5" customFormat="1" ht="18.75" customHeight="1" x14ac:dyDescent="0.3">
      <c r="B69" s="21"/>
      <c r="C69" s="21" t="str">
        <f>IF(B69="","",VLOOKUP(B69,LISTAS!$F$5:$I$204,2,0))</f>
        <v/>
      </c>
      <c r="D69" s="21" t="str">
        <f>IF(B69="","",VLOOKUP(B69,LISTAS!$F$5:$I$207,4,0))</f>
        <v/>
      </c>
      <c r="E69" s="36"/>
      <c r="G69" s="32"/>
      <c r="H69" s="33"/>
      <c r="I69" s="33"/>
      <c r="J69" s="32"/>
      <c r="K69" s="32"/>
      <c r="L69" s="32" t="str">
        <f>IF(K69="","",LARGE(G57:G76,M69))</f>
        <v/>
      </c>
      <c r="M69" s="44">
        <v>13</v>
      </c>
      <c r="N69" s="26"/>
      <c r="O69" s="45" t="str">
        <f>IF(R69&lt;&gt;"",_xlfn.RANK.EQ(R69,R57:R76,0),"")</f>
        <v/>
      </c>
      <c r="P69" s="23" t="str">
        <f>IF(K69="","",VLOOKUP(L69,G57:J76,2,0))</f>
        <v/>
      </c>
      <c r="Q69" s="23" t="str">
        <f>IF(K69="","",VLOOKUP(P69,LISTAS!$F$5:$G$204,2,0))</f>
        <v/>
      </c>
      <c r="R69" s="37" t="str">
        <f>IF(K69="","",VLOOKUP(L69,G57:J76,4,0))</f>
        <v/>
      </c>
      <c r="S69" s="24" t="str">
        <f t="shared" si="18"/>
        <v/>
      </c>
      <c r="T69" s="24" t="str">
        <f t="shared" si="19"/>
        <v/>
      </c>
    </row>
    <row r="70" spans="1:20" s="5" customFormat="1" ht="18.75" customHeight="1" x14ac:dyDescent="0.3">
      <c r="B70" s="21"/>
      <c r="C70" s="21" t="str">
        <f>IF(B70="","",VLOOKUP(B70,LISTAS!$F$5:$I$204,2,0))</f>
        <v/>
      </c>
      <c r="D70" s="21" t="str">
        <f>IF(B70="","",VLOOKUP(B70,LISTAS!$F$5:$I$207,4,0))</f>
        <v/>
      </c>
      <c r="E70" s="36"/>
      <c r="G70" s="32"/>
      <c r="H70" s="33"/>
      <c r="I70" s="33"/>
      <c r="J70" s="32"/>
      <c r="K70" s="32"/>
      <c r="L70" s="32" t="str">
        <f>IF(K70="","",LARGE(G57:G76,M70))</f>
        <v/>
      </c>
      <c r="M70" s="44">
        <v>14</v>
      </c>
      <c r="N70" s="26"/>
      <c r="O70" s="45" t="str">
        <f>IF(R70&lt;&gt;"",_xlfn.RANK.EQ(R70,R57:R76,0),"")</f>
        <v/>
      </c>
      <c r="P70" s="23" t="str">
        <f>IF(K70="","",VLOOKUP(L70,G57:J76,2,0))</f>
        <v/>
      </c>
      <c r="Q70" s="23" t="str">
        <f>IF(K70="","",VLOOKUP(P70,LISTAS!$F$5:$G$204,2,0))</f>
        <v/>
      </c>
      <c r="R70" s="37" t="str">
        <f>IF(K70="","",VLOOKUP(L70,G57:J76,4,0))</f>
        <v/>
      </c>
      <c r="S70" s="24" t="str">
        <f t="shared" si="18"/>
        <v/>
      </c>
      <c r="T70" s="24" t="str">
        <f t="shared" si="19"/>
        <v/>
      </c>
    </row>
    <row r="71" spans="1:20" s="5" customFormat="1" ht="18.75" customHeight="1" x14ac:dyDescent="0.3">
      <c r="B71" s="21"/>
      <c r="C71" s="21" t="str">
        <f>IF(B71="","",VLOOKUP(B71,LISTAS!$F$5:$I$204,2,0))</f>
        <v/>
      </c>
      <c r="D71" s="21" t="str">
        <f>IF(B71="","",VLOOKUP(B71,LISTAS!$F$5:$I$207,4,0))</f>
        <v/>
      </c>
      <c r="E71" s="36"/>
      <c r="G71" s="32"/>
      <c r="H71" s="33"/>
      <c r="I71" s="33"/>
      <c r="J71" s="32"/>
      <c r="K71" s="32"/>
      <c r="L71" s="32" t="str">
        <f>IF(K71="","",LARGE(G57:G76,M71))</f>
        <v/>
      </c>
      <c r="M71" s="44">
        <v>15</v>
      </c>
      <c r="N71" s="26"/>
      <c r="O71" s="45" t="str">
        <f>IF(R71&lt;&gt;"",_xlfn.RANK.EQ(R71,R57:R76,0),"")</f>
        <v/>
      </c>
      <c r="P71" s="23" t="str">
        <f>IF(K71="","",VLOOKUP(L71,G57:J76,2,0))</f>
        <v/>
      </c>
      <c r="Q71" s="23" t="str">
        <f>IF(K71="","",VLOOKUP(P71,LISTAS!$F$5:$G$204,2,0))</f>
        <v/>
      </c>
      <c r="R71" s="37" t="str">
        <f>IF(K71="","",VLOOKUP(L71,G57:J76,4,0))</f>
        <v/>
      </c>
      <c r="S71" s="24" t="str">
        <f t="shared" si="18"/>
        <v/>
      </c>
      <c r="T71" s="24" t="str">
        <f t="shared" si="19"/>
        <v/>
      </c>
    </row>
    <row r="72" spans="1:20" s="5" customFormat="1" ht="18.75" customHeight="1" x14ac:dyDescent="0.3">
      <c r="B72" s="21"/>
      <c r="C72" s="21" t="str">
        <f>IF(B72="","",VLOOKUP(B72,LISTAS!$F$5:$I$204,2,0))</f>
        <v/>
      </c>
      <c r="D72" s="21" t="str">
        <f>IF(B72="","",VLOOKUP(B72,LISTAS!$F$5:$I$207,4,0))</f>
        <v/>
      </c>
      <c r="E72" s="36"/>
      <c r="G72" s="32"/>
      <c r="H72" s="33"/>
      <c r="I72" s="33"/>
      <c r="J72" s="32"/>
      <c r="K72" s="32"/>
      <c r="L72" s="32" t="str">
        <f>IF(K72="","",LARGE(G57:G76,M72))</f>
        <v/>
      </c>
      <c r="M72" s="44">
        <v>16</v>
      </c>
      <c r="N72" s="26"/>
      <c r="O72" s="45" t="str">
        <f>IF(R72&lt;&gt;"",_xlfn.RANK.EQ(R72,R57:R76,0),"")</f>
        <v/>
      </c>
      <c r="P72" s="23" t="str">
        <f>IF(K72="","",VLOOKUP(L72,G57:J76,2,0))</f>
        <v/>
      </c>
      <c r="Q72" s="23" t="str">
        <f>IF(K72="","",VLOOKUP(P72,LISTAS!$F$5:$G$204,2,0))</f>
        <v/>
      </c>
      <c r="R72" s="37" t="str">
        <f>IF(K72="","",VLOOKUP(L72,G57:J76,4,0))</f>
        <v/>
      </c>
      <c r="S72" s="24" t="str">
        <f t="shared" si="18"/>
        <v/>
      </c>
      <c r="T72" s="24" t="str">
        <f t="shared" si="19"/>
        <v/>
      </c>
    </row>
    <row r="73" spans="1:20" s="5" customFormat="1" ht="18.75" customHeight="1" x14ac:dyDescent="0.3">
      <c r="B73" s="21"/>
      <c r="C73" s="21" t="str">
        <f>IF(B73="","",VLOOKUP(B73,LISTAS!$F$5:$I$204,2,0))</f>
        <v/>
      </c>
      <c r="D73" s="21" t="str">
        <f>IF(B73="","",VLOOKUP(B73,LISTAS!$F$5:$I$207,4,0))</f>
        <v/>
      </c>
      <c r="E73" s="36"/>
      <c r="G73" s="32" t="str">
        <f t="shared" si="14"/>
        <v/>
      </c>
      <c r="H73" s="33" t="str">
        <f t="shared" ref="H73:I76" si="20">IF($K73="","",IF(B73="","",B73))</f>
        <v/>
      </c>
      <c r="I73" s="33" t="str">
        <f t="shared" si="20"/>
        <v/>
      </c>
      <c r="J73" s="32" t="str">
        <f t="shared" si="16"/>
        <v/>
      </c>
      <c r="K73" s="32" t="str">
        <f t="shared" si="17"/>
        <v/>
      </c>
      <c r="L73" s="32" t="str">
        <f>IF(K73="","",LARGE(G57:G76,M73))</f>
        <v/>
      </c>
      <c r="M73" s="44">
        <v>17</v>
      </c>
      <c r="N73" s="26"/>
      <c r="O73" s="45" t="str">
        <f>IF(R73&lt;&gt;"",_xlfn.RANK.EQ(R73,R57:R76,0),"")</f>
        <v/>
      </c>
      <c r="P73" s="23" t="str">
        <f>IF(K73="","",VLOOKUP(L73,G57:J76,2,0))</f>
        <v/>
      </c>
      <c r="Q73" s="23" t="str">
        <f>IF(K73="","",VLOOKUP(P73,LISTAS!$F$5:$G$204,2,0))</f>
        <v/>
      </c>
      <c r="R73" s="37" t="str">
        <f>IF(K73="","",VLOOKUP(L73,G57:J76,4,0))</f>
        <v/>
      </c>
      <c r="S73" s="24" t="str">
        <f t="shared" si="18"/>
        <v/>
      </c>
      <c r="T73" s="24" t="str">
        <f t="shared" si="19"/>
        <v/>
      </c>
    </row>
    <row r="74" spans="1:20" s="5" customFormat="1" ht="18.75" customHeight="1" x14ac:dyDescent="0.3">
      <c r="B74" s="21"/>
      <c r="C74" s="21" t="str">
        <f>IF(B74="","",VLOOKUP(B74,LISTAS!$F$5:$I$204,2,0))</f>
        <v/>
      </c>
      <c r="D74" s="21" t="str">
        <f>IF(B74="","",VLOOKUP(B74,LISTAS!$F$5:$I$207,4,0))</f>
        <v/>
      </c>
      <c r="E74" s="36"/>
      <c r="G74" s="32" t="str">
        <f t="shared" si="14"/>
        <v/>
      </c>
      <c r="H74" s="33" t="str">
        <f t="shared" si="20"/>
        <v/>
      </c>
      <c r="I74" s="33" t="str">
        <f t="shared" si="20"/>
        <v/>
      </c>
      <c r="J74" s="32" t="str">
        <f t="shared" si="16"/>
        <v/>
      </c>
      <c r="K74" s="32" t="str">
        <f t="shared" si="17"/>
        <v/>
      </c>
      <c r="L74" s="32" t="str">
        <f>IF(K74="","",LARGE(G57:G76,M74))</f>
        <v/>
      </c>
      <c r="M74" s="44">
        <v>18</v>
      </c>
      <c r="N74" s="26"/>
      <c r="O74" s="45" t="str">
        <f>IF(R74&lt;&gt;"",_xlfn.RANK.EQ(R74,R57:R76,0),"")</f>
        <v/>
      </c>
      <c r="P74" s="23" t="str">
        <f>IF(K74="","",VLOOKUP(L74,G57:J76,2,0))</f>
        <v/>
      </c>
      <c r="Q74" s="23" t="str">
        <f>IF(K74="","",VLOOKUP(P74,LISTAS!$F$5:$G$204,2,0))</f>
        <v/>
      </c>
      <c r="R74" s="37" t="str">
        <f>IF(K74="","",VLOOKUP(L74,G57:J76,4,0))</f>
        <v/>
      </c>
      <c r="S74" s="24" t="str">
        <f t="shared" si="18"/>
        <v/>
      </c>
      <c r="T74" s="24" t="str">
        <f t="shared" si="19"/>
        <v/>
      </c>
    </row>
    <row r="75" spans="1:20" s="5" customFormat="1" ht="18.75" customHeight="1" x14ac:dyDescent="0.3">
      <c r="B75" s="21"/>
      <c r="C75" s="21" t="str">
        <f>IF(B75="","",VLOOKUP(B75,LISTAS!$F$5:$I$204,2,0))</f>
        <v/>
      </c>
      <c r="D75" s="21" t="str">
        <f>IF(B75="","",VLOOKUP(B75,LISTAS!$F$5:$I$207,4,0))</f>
        <v/>
      </c>
      <c r="E75" s="36"/>
      <c r="G75" s="32"/>
      <c r="H75" s="33"/>
      <c r="I75" s="33"/>
      <c r="J75" s="32"/>
      <c r="K75" s="32"/>
      <c r="L75" s="32" t="str">
        <f>IF(K75="","",LARGE(G57:G76,M75))</f>
        <v/>
      </c>
      <c r="M75" s="44">
        <v>19</v>
      </c>
      <c r="N75" s="26"/>
      <c r="O75" s="45" t="str">
        <f>IF(R75&lt;&gt;"",_xlfn.RANK.EQ(R75,R57:R76,0),"")</f>
        <v/>
      </c>
      <c r="P75" s="23" t="str">
        <f>IF(K75="","",VLOOKUP(L75,G57:J76,2,0))</f>
        <v/>
      </c>
      <c r="Q75" s="23" t="str">
        <f>IF(K75="","",VLOOKUP(P75,LISTAS!$F$5:$G$204,2,0))</f>
        <v/>
      </c>
      <c r="R75" s="37" t="str">
        <f>IF(K75="","",VLOOKUP(L75,G57:J76,4,0))</f>
        <v/>
      </c>
      <c r="S75" s="24" t="str">
        <f t="shared" si="18"/>
        <v/>
      </c>
      <c r="T75" s="24" t="str">
        <f t="shared" si="19"/>
        <v/>
      </c>
    </row>
    <row r="76" spans="1:20" s="5" customFormat="1" ht="18.75" customHeight="1" x14ac:dyDescent="0.3">
      <c r="B76" s="21"/>
      <c r="C76" s="21" t="str">
        <f>IF(B76="","",VLOOKUP(B76,LISTAS!$F$5:$I$204,2,0))</f>
        <v/>
      </c>
      <c r="D76" s="21" t="str">
        <f>IF(B76="","",VLOOKUP(B76,LISTAS!$F$5:$I$207,4,0))</f>
        <v/>
      </c>
      <c r="E76" s="36"/>
      <c r="G76" s="32" t="str">
        <f t="shared" si="14"/>
        <v/>
      </c>
      <c r="H76" s="33" t="str">
        <f t="shared" si="20"/>
        <v/>
      </c>
      <c r="I76" s="33" t="str">
        <f t="shared" si="20"/>
        <v/>
      </c>
      <c r="J76" s="32" t="str">
        <f t="shared" si="16"/>
        <v/>
      </c>
      <c r="K76" s="32" t="str">
        <f t="shared" si="17"/>
        <v/>
      </c>
      <c r="L76" s="32" t="str">
        <f>IF(K76="","",LARGE(G57:G76,M76))</f>
        <v/>
      </c>
      <c r="M76" s="44">
        <v>20</v>
      </c>
      <c r="N76" s="26"/>
      <c r="O76" s="45" t="str">
        <f>IF(R76&lt;&gt;"",_xlfn.RANK.EQ(R76,R57:R76,0),"")</f>
        <v/>
      </c>
      <c r="P76" s="23" t="str">
        <f>IF(K76="","",VLOOKUP(L76,G57:J76,2,0))</f>
        <v/>
      </c>
      <c r="Q76" s="23" t="str">
        <f>IF(K76="","",VLOOKUP(P76,LISTAS!$F$5:$G$204,2,0))</f>
        <v/>
      </c>
      <c r="R76" s="37" t="str">
        <f>IF(K76="","",VLOOKUP(L76,G57:J76,4,0))</f>
        <v/>
      </c>
      <c r="S76" s="24" t="str">
        <f t="shared" si="18"/>
        <v/>
      </c>
      <c r="T76" s="24" t="str">
        <f t="shared" si="19"/>
        <v/>
      </c>
    </row>
    <row r="77" spans="1:20" ht="20.25" customHeight="1" x14ac:dyDescent="0.25"/>
    <row r="78" spans="1:20" ht="20.25" customHeight="1" x14ac:dyDescent="0.25">
      <c r="A78" s="2"/>
      <c r="B78" s="54" t="s">
        <v>34</v>
      </c>
      <c r="C78" s="55"/>
      <c r="E78" s="34"/>
      <c r="F78" s="35"/>
      <c r="G78" s="11"/>
      <c r="H78" s="12"/>
      <c r="I78" s="12"/>
      <c r="J78" s="12"/>
      <c r="K78" s="13"/>
      <c r="L78" s="12"/>
      <c r="M78" s="14"/>
      <c r="N78" s="43"/>
      <c r="O78" s="56" t="s">
        <v>13</v>
      </c>
      <c r="P78" s="57"/>
      <c r="Q78" s="57"/>
      <c r="R78" s="57"/>
      <c r="S78" s="57"/>
      <c r="T78" s="58"/>
    </row>
    <row r="79" spans="1:20" ht="20.25" hidden="1" customHeight="1" x14ac:dyDescent="0.25">
      <c r="A79" s="2"/>
      <c r="B79" s="51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3"/>
    </row>
    <row r="80" spans="1:20" s="15" customFormat="1" ht="28.5" customHeight="1" x14ac:dyDescent="0.25">
      <c r="B80" s="16" t="s">
        <v>14</v>
      </c>
      <c r="C80" s="16" t="s">
        <v>1</v>
      </c>
      <c r="D80" s="16" t="s">
        <v>15</v>
      </c>
      <c r="E80" s="16" t="s">
        <v>2</v>
      </c>
      <c r="F80" s="17"/>
      <c r="G80" s="18"/>
      <c r="H80" s="19"/>
      <c r="I80" s="19"/>
      <c r="J80" s="19"/>
      <c r="K80" s="20"/>
      <c r="L80" s="19"/>
      <c r="M80" s="18"/>
      <c r="N80" s="18"/>
      <c r="O80" s="27" t="s">
        <v>4</v>
      </c>
      <c r="P80" s="27" t="s">
        <v>14</v>
      </c>
      <c r="Q80" s="27" t="s">
        <v>1</v>
      </c>
      <c r="R80" s="27" t="s">
        <v>16</v>
      </c>
      <c r="S80" s="42" t="s">
        <v>17</v>
      </c>
      <c r="T80" s="42" t="s">
        <v>18</v>
      </c>
    </row>
    <row r="81" spans="2:20" s="5" customFormat="1" ht="18.75" customHeight="1" x14ac:dyDescent="0.25">
      <c r="B81" s="21" t="s">
        <v>73</v>
      </c>
      <c r="C81" s="21" t="str">
        <f>IF(B81="","",VLOOKUP(B81,LISTAS!$F$5:$I$204,2,0))</f>
        <v>ARBOS S.A</v>
      </c>
      <c r="D81" s="21" t="str">
        <f>IF(B81="","",VLOOKUP(B81,LISTAS!$F$5:$I$207,4,0))</f>
        <v>ESTILO LIVRE</v>
      </c>
      <c r="E81" s="36">
        <v>46.15</v>
      </c>
      <c r="G81" s="32">
        <f t="shared" ref="G81:G100" si="21">IF(E81="","",E81+(ROW(E81)/10000))</f>
        <v>46.158099999999997</v>
      </c>
      <c r="H81" s="33" t="str">
        <f t="shared" ref="H81:I87" si="22">IF($K81="","",IF(B81="","",B81))</f>
        <v>WALKING ON WATER</v>
      </c>
      <c r="I81" s="33" t="str">
        <f t="shared" si="22"/>
        <v>ARBOS S.A</v>
      </c>
      <c r="J81" s="32">
        <f t="shared" ref="J81:J100" si="23">IF($K81="","",E81)</f>
        <v>46.15</v>
      </c>
      <c r="K81" s="32">
        <f t="shared" ref="K81:K100" si="24">G81</f>
        <v>46.158099999999997</v>
      </c>
      <c r="L81" s="32">
        <f>IF(K81="","",LARGE(G81:G100,M81))</f>
        <v>49.4084</v>
      </c>
      <c r="M81" s="44">
        <v>1</v>
      </c>
      <c r="N81" s="22"/>
      <c r="O81" s="45">
        <f>IF(R81&lt;&gt;"",_xlfn.RANK.EQ(R81,R81:R100,0),"")</f>
        <v>1</v>
      </c>
      <c r="P81" s="23" t="str">
        <f>IF(K81="","",VLOOKUP(L81,G81:J100,2,0))</f>
        <v>O PREFÁCIO</v>
      </c>
      <c r="Q81" s="23" t="str">
        <f>IF(K81="","",VLOOKUP(P81,LISTAS!$F$5:$G$204,2,0))</f>
        <v>ARBOS S.A</v>
      </c>
      <c r="R81" s="37">
        <f>IF(K81="","",VLOOKUP(L81,G81:J100,4,0))</f>
        <v>49.4</v>
      </c>
      <c r="S81" s="24">
        <f>IF($O81="","",IF($O81=1,400,IF($O81=2,340,IF($O81=3,300,IF($O81=4,280,IF($O81=5,270,IF($O81=6,260,IF($O81=7,250,IF($O81=8,240,IF($O81=9,200,IF($O81=10,200,IF($O81=11,200,IF($O81=12,200,IF($O81=13,200,IF($O81=14,200,IF($O81=15,200,IF($O81=16,200,IF($O81&gt;16,"",""))))))))))))))))))</f>
        <v>400</v>
      </c>
      <c r="T81" s="24">
        <f>IF(O81="","",IF($F$7="NÃO","",IF(O81=1,400,IF(O81=2,340,IF(O81=3,300,IF(O81=4,280,IF(O81=5,270,IF(O81=6,260,IF(O81=7,250,IF(O81=8,240,IF(O81=9,200,IF(O81=10,200,IF(O81=11,200,IF(O81=12,200,IF(O81=13,200,IF(O81=14,200,IF(O81=15,200,IF(O81=16,200,IF(O81&gt;16,"","")))))))))))))))))))</f>
        <v>400</v>
      </c>
    </row>
    <row r="82" spans="2:20" s="5" customFormat="1" ht="18.75" customHeight="1" x14ac:dyDescent="0.25">
      <c r="B82" s="21" t="s">
        <v>75</v>
      </c>
      <c r="C82" s="21" t="str">
        <f>IF(B82="","",VLOOKUP(B82,LISTAS!$F$5:$I$204,2,0))</f>
        <v>LICEU JARDIM</v>
      </c>
      <c r="D82" s="21" t="str">
        <f>IF(B82="","",VLOOKUP(B82,LISTAS!$F$5:$I$207,4,0))</f>
        <v>ESTILO LIVRE</v>
      </c>
      <c r="E82" s="36">
        <v>49.2</v>
      </c>
      <c r="G82" s="32">
        <f t="shared" si="21"/>
        <v>49.208200000000005</v>
      </c>
      <c r="H82" s="33" t="str">
        <f t="shared" si="22"/>
        <v>PIRATAS</v>
      </c>
      <c r="I82" s="33" t="str">
        <f t="shared" si="22"/>
        <v>LICEU JARDIM</v>
      </c>
      <c r="J82" s="32">
        <f t="shared" si="23"/>
        <v>49.2</v>
      </c>
      <c r="K82" s="32">
        <f t="shared" si="24"/>
        <v>49.208200000000005</v>
      </c>
      <c r="L82" s="32">
        <f>IF(K82="","",LARGE(G81:G100,M82))</f>
        <v>49.208200000000005</v>
      </c>
      <c r="M82" s="44">
        <v>2</v>
      </c>
      <c r="N82" s="25"/>
      <c r="O82" s="45">
        <f>IF(R82&lt;&gt;"",_xlfn.RANK.EQ(R82,R81:R100,0),"")</f>
        <v>2</v>
      </c>
      <c r="P82" s="23" t="str">
        <f>IF(K82="","",VLOOKUP(L82,G81:J100,2,0))</f>
        <v>PIRATAS</v>
      </c>
      <c r="Q82" s="23" t="str">
        <f>IF(K82="","",VLOOKUP(P82,LISTAS!$F$5:$G$204,2,0))</f>
        <v>LICEU JARDIM</v>
      </c>
      <c r="R82" s="37">
        <f>IF(K82="","",VLOOKUP(L82,G81:J100,4,0))</f>
        <v>49.2</v>
      </c>
      <c r="S82" s="24">
        <f t="shared" ref="S82:S100" si="25">IF($O82="","",IF($O82=1,400,IF($O82=2,340,IF($O82=3,300,IF($O82=4,280,IF($O82=5,270,IF($O82=6,260,IF($O82=7,250,IF($O82=8,240,IF($O82=9,200,IF($O82=10,200,IF($O82=11,200,IF($O82=12,200,IF($O82=13,200,IF($O82=14,200,IF($O82=15,200,IF($O82=16,200,IF($O82&gt;16,"",""))))))))))))))))))</f>
        <v>340</v>
      </c>
      <c r="T82" s="24">
        <f t="shared" ref="T82:T100" si="26">IF(O82="","",IF($F$7="NÃO","",IF(O82=1,400,IF(O82=2,340,IF(O82=3,300,IF(O82=4,280,IF(O82=5,270,IF(O82=6,260,IF(O82=7,250,IF(O82=8,240,IF(O82=9,200,IF(O82=10,200,IF(O82=11,200,IF(O82=12,200,IF(O82=13,200,IF(O82=14,200,IF(O82=15,200,IF(O82=16,200,IF(O82&gt;16,"","")))))))))))))))))))</f>
        <v>340</v>
      </c>
    </row>
    <row r="83" spans="2:20" s="5" customFormat="1" ht="18.75" customHeight="1" x14ac:dyDescent="0.3">
      <c r="B83" s="21" t="s">
        <v>77</v>
      </c>
      <c r="C83" s="21" t="str">
        <f>IF(B83="","",VLOOKUP(B83,LISTAS!$F$5:$I$204,2,0))</f>
        <v>C.E. NOVO IDEAL</v>
      </c>
      <c r="D83" s="21" t="str">
        <f>IF(B83="","",VLOOKUP(B83,LISTAS!$F$5:$I$207,4,0))</f>
        <v>ESTILO LIVRE</v>
      </c>
      <c r="E83" s="36">
        <v>47.8</v>
      </c>
      <c r="G83" s="32">
        <f t="shared" si="21"/>
        <v>47.808299999999996</v>
      </c>
      <c r="H83" s="33" t="str">
        <f t="shared" si="22"/>
        <v>O DESPERTAR DAS GUERREIRAS</v>
      </c>
      <c r="I83" s="33" t="str">
        <f t="shared" si="22"/>
        <v>C.E. NOVO IDEAL</v>
      </c>
      <c r="J83" s="32">
        <f t="shared" si="23"/>
        <v>47.8</v>
      </c>
      <c r="K83" s="32">
        <f t="shared" si="24"/>
        <v>47.808299999999996</v>
      </c>
      <c r="L83" s="32">
        <f>IF(K83="","",LARGE(G81:G100,M83))</f>
        <v>47.808299999999996</v>
      </c>
      <c r="M83" s="44">
        <v>3</v>
      </c>
      <c r="N83" s="26"/>
      <c r="O83" s="45">
        <f>IF(R83&lt;&gt;"",_xlfn.RANK.EQ(R83,R81:R100,0),"")</f>
        <v>3</v>
      </c>
      <c r="P83" s="23" t="str">
        <f>IF(K83="","",VLOOKUP(L83,G81:J100,2,0))</f>
        <v>O DESPERTAR DAS GUERREIRAS</v>
      </c>
      <c r="Q83" s="23" t="str">
        <f>IF(K83="","",VLOOKUP(P83,LISTAS!$F$5:$G$204,2,0))</f>
        <v>C.E. NOVO IDEAL</v>
      </c>
      <c r="R83" s="37">
        <f>IF(K83="","",VLOOKUP(L83,G81:J100,4,0))</f>
        <v>47.8</v>
      </c>
      <c r="S83" s="24">
        <f t="shared" si="25"/>
        <v>300</v>
      </c>
      <c r="T83" s="24">
        <f t="shared" si="26"/>
        <v>300</v>
      </c>
    </row>
    <row r="84" spans="2:20" s="5" customFormat="1" ht="18.75" customHeight="1" x14ac:dyDescent="0.3">
      <c r="B84" s="21" t="s">
        <v>79</v>
      </c>
      <c r="C84" s="21" t="str">
        <f>IF(B84="","",VLOOKUP(B84,LISTAS!$F$5:$I$204,2,0))</f>
        <v>ARBOS S.A</v>
      </c>
      <c r="D84" s="21" t="str">
        <f>IF(B84="","",VLOOKUP(B84,LISTAS!$F$5:$I$207,4,0))</f>
        <v>ESTILO LIVRE</v>
      </c>
      <c r="E84" s="36">
        <v>49.4</v>
      </c>
      <c r="G84" s="32">
        <f t="shared" si="21"/>
        <v>49.4084</v>
      </c>
      <c r="H84" s="33" t="str">
        <f t="shared" si="22"/>
        <v>O PREFÁCIO</v>
      </c>
      <c r="I84" s="33" t="str">
        <f t="shared" si="22"/>
        <v>ARBOS S.A</v>
      </c>
      <c r="J84" s="32">
        <f t="shared" si="23"/>
        <v>49.4</v>
      </c>
      <c r="K84" s="32">
        <f t="shared" si="24"/>
        <v>49.4084</v>
      </c>
      <c r="L84" s="32">
        <f>IF(K84="","",LARGE(G81:G100,M84))</f>
        <v>46.308499999999995</v>
      </c>
      <c r="M84" s="44">
        <v>4</v>
      </c>
      <c r="N84" s="26"/>
      <c r="O84" s="45">
        <f>IF(R84&lt;&gt;"",_xlfn.RANK.EQ(R84,R81:R100,0),"")</f>
        <v>4</v>
      </c>
      <c r="P84" s="23" t="str">
        <f>IF(K84="","",VLOOKUP(L84,G81:J100,2,0))</f>
        <v>ETC E TAL</v>
      </c>
      <c r="Q84" s="23" t="str">
        <f>IF(K84="","",VLOOKUP(P84,LISTAS!$F$5:$G$204,2,0))</f>
        <v>VILLA LOBOS</v>
      </c>
      <c r="R84" s="37">
        <f>IF(K84="","",VLOOKUP(L84,G81:J100,4,0))</f>
        <v>46.3</v>
      </c>
      <c r="S84" s="24">
        <f t="shared" si="25"/>
        <v>280</v>
      </c>
      <c r="T84" s="24">
        <f t="shared" si="26"/>
        <v>280</v>
      </c>
    </row>
    <row r="85" spans="2:20" s="5" customFormat="1" ht="18.75" customHeight="1" x14ac:dyDescent="0.3">
      <c r="B85" s="21" t="s">
        <v>81</v>
      </c>
      <c r="C85" s="21" t="str">
        <f>IF(B85="","",VLOOKUP(B85,LISTAS!$F$5:$I$204,2,0))</f>
        <v>VILLA LOBOS</v>
      </c>
      <c r="D85" s="21" t="str">
        <f>IF(B85="","",VLOOKUP(B85,LISTAS!$F$5:$I$207,4,0))</f>
        <v>ESTILO LIVRE</v>
      </c>
      <c r="E85" s="36">
        <v>46.3</v>
      </c>
      <c r="G85" s="32">
        <f t="shared" si="21"/>
        <v>46.308499999999995</v>
      </c>
      <c r="H85" s="33" t="str">
        <f t="shared" si="22"/>
        <v>ETC E TAL</v>
      </c>
      <c r="I85" s="33" t="str">
        <f t="shared" si="22"/>
        <v>VILLA LOBOS</v>
      </c>
      <c r="J85" s="32">
        <f t="shared" si="23"/>
        <v>46.3</v>
      </c>
      <c r="K85" s="32">
        <f t="shared" si="24"/>
        <v>46.308499999999995</v>
      </c>
      <c r="L85" s="32">
        <f>IF(K85="","",LARGE(G81:G100,M85))</f>
        <v>46.158099999999997</v>
      </c>
      <c r="M85" s="44">
        <v>5</v>
      </c>
      <c r="N85" s="26"/>
      <c r="O85" s="45">
        <f>IF(R85&lt;&gt;"",_xlfn.RANK.EQ(R85,R81:R100,0),"")</f>
        <v>5</v>
      </c>
      <c r="P85" s="23" t="str">
        <f>IF(K85="","",VLOOKUP(L85,G81:J100,2,0))</f>
        <v>WALKING ON WATER</v>
      </c>
      <c r="Q85" s="23" t="str">
        <f>IF(K85="","",VLOOKUP(P85,LISTAS!$F$5:$G$204,2,0))</f>
        <v>ARBOS S.A</v>
      </c>
      <c r="R85" s="37">
        <f>IF(K85="","",VLOOKUP(L85,G81:J100,4,0))</f>
        <v>46.15</v>
      </c>
      <c r="S85" s="24">
        <f t="shared" si="25"/>
        <v>270</v>
      </c>
      <c r="T85" s="24">
        <f t="shared" si="26"/>
        <v>270</v>
      </c>
    </row>
    <row r="86" spans="2:20" s="5" customFormat="1" ht="18.75" customHeight="1" x14ac:dyDescent="0.3">
      <c r="B86" s="21"/>
      <c r="C86" s="21" t="str">
        <f>IF(B86="","",VLOOKUP(B86,LISTAS!$F$5:$I$204,2,0))</f>
        <v/>
      </c>
      <c r="D86" s="21" t="str">
        <f>IF(B86="","",VLOOKUP(B86,LISTAS!$F$5:$I$207,4,0))</f>
        <v/>
      </c>
      <c r="E86" s="36"/>
      <c r="G86" s="32" t="str">
        <f t="shared" si="21"/>
        <v/>
      </c>
      <c r="H86" s="33" t="str">
        <f t="shared" si="22"/>
        <v/>
      </c>
      <c r="I86" s="33" t="str">
        <f t="shared" si="22"/>
        <v/>
      </c>
      <c r="J86" s="32" t="str">
        <f t="shared" si="23"/>
        <v/>
      </c>
      <c r="K86" s="32" t="str">
        <f t="shared" si="24"/>
        <v/>
      </c>
      <c r="L86" s="32" t="str">
        <f>IF(K86="","",LARGE(G81:G100,M86))</f>
        <v/>
      </c>
      <c r="M86" s="44">
        <v>6</v>
      </c>
      <c r="N86" s="26"/>
      <c r="O86" s="45" t="str">
        <f>IF(R86&lt;&gt;"",_xlfn.RANK.EQ(R86,R81:R100,0),"")</f>
        <v/>
      </c>
      <c r="P86" s="23" t="str">
        <f>IF(K86="","",VLOOKUP(L86,G81:J100,2,0))</f>
        <v/>
      </c>
      <c r="Q86" s="23" t="str">
        <f>IF(K86="","",VLOOKUP(P86,LISTAS!$F$5:$G$204,2,0))</f>
        <v/>
      </c>
      <c r="R86" s="37" t="str">
        <f>IF(K86="","",VLOOKUP(L86,G81:J100,4,0))</f>
        <v/>
      </c>
      <c r="S86" s="24" t="str">
        <f t="shared" si="25"/>
        <v/>
      </c>
      <c r="T86" s="24" t="str">
        <f t="shared" si="26"/>
        <v/>
      </c>
    </row>
    <row r="87" spans="2:20" s="5" customFormat="1" ht="18.75" customHeight="1" x14ac:dyDescent="0.3">
      <c r="B87" s="21"/>
      <c r="C87" s="21" t="str">
        <f>IF(B87="","",VLOOKUP(B87,LISTAS!$F$5:$I$204,2,0))</f>
        <v/>
      </c>
      <c r="D87" s="21" t="str">
        <f>IF(B87="","",VLOOKUP(B87,LISTAS!$F$5:$I$207,4,0))</f>
        <v/>
      </c>
      <c r="E87" s="36"/>
      <c r="G87" s="32" t="str">
        <f t="shared" si="21"/>
        <v/>
      </c>
      <c r="H87" s="33" t="str">
        <f t="shared" si="22"/>
        <v/>
      </c>
      <c r="I87" s="33" t="str">
        <f t="shared" si="22"/>
        <v/>
      </c>
      <c r="J87" s="32" t="str">
        <f t="shared" si="23"/>
        <v/>
      </c>
      <c r="K87" s="32" t="str">
        <f t="shared" si="24"/>
        <v/>
      </c>
      <c r="L87" s="32" t="str">
        <f>IF(K87="","",LARGE(G81:G100,M87))</f>
        <v/>
      </c>
      <c r="M87" s="44">
        <v>7</v>
      </c>
      <c r="N87" s="26"/>
      <c r="O87" s="45" t="str">
        <f>IF(R87&lt;&gt;"",_xlfn.RANK.EQ(R87,R81:R100,0),"")</f>
        <v/>
      </c>
      <c r="P87" s="23" t="str">
        <f>IF(K87="","",VLOOKUP(L87,G81:J100,2,0))</f>
        <v/>
      </c>
      <c r="Q87" s="23" t="str">
        <f>IF(K87="","",VLOOKUP(P87,LISTAS!$F$5:$G$204,2,0))</f>
        <v/>
      </c>
      <c r="R87" s="37" t="str">
        <f>IF(K87="","",VLOOKUP(L87,G81:J100,4,0))</f>
        <v/>
      </c>
      <c r="S87" s="24" t="str">
        <f t="shared" si="25"/>
        <v/>
      </c>
      <c r="T87" s="24" t="str">
        <f t="shared" si="26"/>
        <v/>
      </c>
    </row>
    <row r="88" spans="2:20" s="5" customFormat="1" ht="18.75" customHeight="1" x14ac:dyDescent="0.3">
      <c r="B88" s="21"/>
      <c r="C88" s="21" t="str">
        <f>IF(B88="","",VLOOKUP(B88,LISTAS!$F$5:$I$204,2,0))</f>
        <v/>
      </c>
      <c r="D88" s="21" t="str">
        <f>IF(B88="","",VLOOKUP(B88,LISTAS!$F$5:$I$207,4,0))</f>
        <v/>
      </c>
      <c r="E88" s="36"/>
      <c r="G88" s="32"/>
      <c r="H88" s="33"/>
      <c r="I88" s="33"/>
      <c r="J88" s="32"/>
      <c r="K88" s="32"/>
      <c r="L88" s="32" t="str">
        <f>IF(K88="","",LARGE(G81:G100,M88))</f>
        <v/>
      </c>
      <c r="M88" s="44">
        <v>8</v>
      </c>
      <c r="N88" s="26"/>
      <c r="O88" s="45" t="str">
        <f>IF(R88&lt;&gt;"",_xlfn.RANK.EQ(R88,R81:R100,0),"")</f>
        <v/>
      </c>
      <c r="P88" s="23" t="str">
        <f>IF(K88="","",VLOOKUP(L88,G81:J100,2,0))</f>
        <v/>
      </c>
      <c r="Q88" s="23" t="str">
        <f>IF(K88="","",VLOOKUP(P88,LISTAS!$F$5:$G$204,2,0))</f>
        <v/>
      </c>
      <c r="R88" s="37" t="str">
        <f>IF(K88="","",VLOOKUP(L88,G81:J100,4,0))</f>
        <v/>
      </c>
      <c r="S88" s="24" t="str">
        <f t="shared" si="25"/>
        <v/>
      </c>
      <c r="T88" s="24" t="str">
        <f t="shared" si="26"/>
        <v/>
      </c>
    </row>
    <row r="89" spans="2:20" s="5" customFormat="1" ht="18.75" customHeight="1" x14ac:dyDescent="0.3">
      <c r="B89" s="21"/>
      <c r="C89" s="21" t="str">
        <f>IF(B89="","",VLOOKUP(B89,LISTAS!$F$5:$I$204,2,0))</f>
        <v/>
      </c>
      <c r="D89" s="21" t="str">
        <f>IF(B89="","",VLOOKUP(B89,LISTAS!$F$5:$I$207,4,0))</f>
        <v/>
      </c>
      <c r="E89" s="36"/>
      <c r="G89" s="32"/>
      <c r="H89" s="33"/>
      <c r="I89" s="33"/>
      <c r="J89" s="32"/>
      <c r="K89" s="32"/>
      <c r="L89" s="32" t="str">
        <f>IF(K89="","",LARGE(G81:G100,M89))</f>
        <v/>
      </c>
      <c r="M89" s="44">
        <v>9</v>
      </c>
      <c r="N89" s="26"/>
      <c r="O89" s="45" t="str">
        <f>IF(R89&lt;&gt;"",_xlfn.RANK.EQ(R89,R81:R100,0),"")</f>
        <v/>
      </c>
      <c r="P89" s="23" t="str">
        <f>IF(K89="","",VLOOKUP(L89,G81:J100,2,0))</f>
        <v/>
      </c>
      <c r="Q89" s="23" t="str">
        <f>IF(K89="","",VLOOKUP(P89,LISTAS!$F$5:$G$204,2,0))</f>
        <v/>
      </c>
      <c r="R89" s="37" t="str">
        <f>IF(K89="","",VLOOKUP(L89,G81:J100,4,0))</f>
        <v/>
      </c>
      <c r="S89" s="24" t="str">
        <f t="shared" si="25"/>
        <v/>
      </c>
      <c r="T89" s="24" t="str">
        <f t="shared" si="26"/>
        <v/>
      </c>
    </row>
    <row r="90" spans="2:20" s="5" customFormat="1" ht="18.75" customHeight="1" x14ac:dyDescent="0.3">
      <c r="B90" s="21"/>
      <c r="C90" s="21" t="str">
        <f>IF(B90="","",VLOOKUP(B90,LISTAS!$F$5:$I$204,2,0))</f>
        <v/>
      </c>
      <c r="D90" s="21" t="str">
        <f>IF(B90="","",VLOOKUP(B90,LISTAS!$F$5:$I$207,4,0))</f>
        <v/>
      </c>
      <c r="E90" s="36"/>
      <c r="G90" s="32"/>
      <c r="H90" s="33"/>
      <c r="I90" s="33"/>
      <c r="J90" s="32"/>
      <c r="K90" s="32"/>
      <c r="L90" s="32" t="str">
        <f>IF(K90="","",LARGE(G81:G100,M90))</f>
        <v/>
      </c>
      <c r="M90" s="44">
        <v>10</v>
      </c>
      <c r="N90" s="26"/>
      <c r="O90" s="45" t="str">
        <f>IF(R90&lt;&gt;"",_xlfn.RANK.EQ(R90,R81:R100,0),"")</f>
        <v/>
      </c>
      <c r="P90" s="23" t="str">
        <f>IF(K90="","",VLOOKUP(L90,G81:J100,2,0))</f>
        <v/>
      </c>
      <c r="Q90" s="23" t="str">
        <f>IF(K90="","",VLOOKUP(P90,LISTAS!$F$5:$G$204,2,0))</f>
        <v/>
      </c>
      <c r="R90" s="37" t="str">
        <f>IF(K90="","",VLOOKUP(L90,G81:J100,4,0))</f>
        <v/>
      </c>
      <c r="S90" s="24" t="str">
        <f t="shared" si="25"/>
        <v/>
      </c>
      <c r="T90" s="24" t="str">
        <f t="shared" si="26"/>
        <v/>
      </c>
    </row>
    <row r="91" spans="2:20" s="5" customFormat="1" ht="18.75" customHeight="1" x14ac:dyDescent="0.3">
      <c r="B91" s="21"/>
      <c r="C91" s="21" t="str">
        <f>IF(B91="","",VLOOKUP(B91,LISTAS!$F$5:$I$204,2,0))</f>
        <v/>
      </c>
      <c r="D91" s="21" t="str">
        <f>IF(B91="","",VLOOKUP(B91,LISTAS!$F$5:$I$207,4,0))</f>
        <v/>
      </c>
      <c r="E91" s="36"/>
      <c r="G91" s="32"/>
      <c r="H91" s="33"/>
      <c r="I91" s="33"/>
      <c r="J91" s="32"/>
      <c r="K91" s="32"/>
      <c r="L91" s="32" t="str">
        <f>IF(K91="","",LARGE(G81:G100,M91))</f>
        <v/>
      </c>
      <c r="M91" s="44">
        <v>11</v>
      </c>
      <c r="N91" s="26"/>
      <c r="O91" s="45" t="str">
        <f>IF(R91&lt;&gt;"",_xlfn.RANK.EQ(R91,R81:R100,0),"")</f>
        <v/>
      </c>
      <c r="P91" s="23" t="str">
        <f>IF(K91="","",VLOOKUP(L91,G81:J100,2,0))</f>
        <v/>
      </c>
      <c r="Q91" s="23" t="str">
        <f>IF(K91="","",VLOOKUP(P91,LISTAS!$F$5:$G$204,2,0))</f>
        <v/>
      </c>
      <c r="R91" s="37" t="str">
        <f>IF(K91="","",VLOOKUP(L91,G81:J100,4,0))</f>
        <v/>
      </c>
      <c r="S91" s="24" t="str">
        <f t="shared" si="25"/>
        <v/>
      </c>
      <c r="T91" s="24" t="str">
        <f t="shared" si="26"/>
        <v/>
      </c>
    </row>
    <row r="92" spans="2:20" s="5" customFormat="1" ht="18.75" customHeight="1" x14ac:dyDescent="0.3">
      <c r="B92" s="21"/>
      <c r="C92" s="21" t="str">
        <f>IF(B92="","",VLOOKUP(B92,LISTAS!$F$5:$I$204,2,0))</f>
        <v/>
      </c>
      <c r="D92" s="21" t="str">
        <f>IF(B92="","",VLOOKUP(B92,LISTAS!$F$5:$I$207,4,0))</f>
        <v/>
      </c>
      <c r="E92" s="36"/>
      <c r="G92" s="32"/>
      <c r="H92" s="33"/>
      <c r="I92" s="33"/>
      <c r="J92" s="32"/>
      <c r="K92" s="32"/>
      <c r="L92" s="32" t="str">
        <f>IF(K92="","",LARGE(G81:G100,M92))</f>
        <v/>
      </c>
      <c r="M92" s="44">
        <v>12</v>
      </c>
      <c r="N92" s="26"/>
      <c r="O92" s="45" t="str">
        <f>IF(R92&lt;&gt;"",_xlfn.RANK.EQ(R92,R81:R100,0),"")</f>
        <v/>
      </c>
      <c r="P92" s="23" t="str">
        <f>IF(K92="","",VLOOKUP(L92,G81:J100,2,0))</f>
        <v/>
      </c>
      <c r="Q92" s="23" t="str">
        <f>IF(K92="","",VLOOKUP(P92,LISTAS!$F$5:$G$204,2,0))</f>
        <v/>
      </c>
      <c r="R92" s="37" t="str">
        <f>IF(K92="","",VLOOKUP(L92,G81:J100,4,0))</f>
        <v/>
      </c>
      <c r="S92" s="24" t="str">
        <f t="shared" si="25"/>
        <v/>
      </c>
      <c r="T92" s="24" t="str">
        <f t="shared" si="26"/>
        <v/>
      </c>
    </row>
    <row r="93" spans="2:20" s="5" customFormat="1" ht="18.75" customHeight="1" x14ac:dyDescent="0.3">
      <c r="B93" s="21"/>
      <c r="C93" s="21" t="str">
        <f>IF(B93="","",VLOOKUP(B93,LISTAS!$F$5:$I$204,2,0))</f>
        <v/>
      </c>
      <c r="D93" s="21" t="str">
        <f>IF(B93="","",VLOOKUP(B93,LISTAS!$F$5:$I$207,4,0))</f>
        <v/>
      </c>
      <c r="E93" s="36"/>
      <c r="G93" s="32"/>
      <c r="H93" s="33"/>
      <c r="I93" s="33"/>
      <c r="J93" s="32"/>
      <c r="K93" s="32"/>
      <c r="L93" s="32" t="str">
        <f>IF(K93="","",LARGE(G81:G100,M93))</f>
        <v/>
      </c>
      <c r="M93" s="44">
        <v>13</v>
      </c>
      <c r="N93" s="26"/>
      <c r="O93" s="45" t="str">
        <f>IF(R93&lt;&gt;"",_xlfn.RANK.EQ(R93,R81:R100,0),"")</f>
        <v/>
      </c>
      <c r="P93" s="23" t="str">
        <f>IF(K93="","",VLOOKUP(L93,G81:J100,2,0))</f>
        <v/>
      </c>
      <c r="Q93" s="23" t="str">
        <f>IF(K93="","",VLOOKUP(P93,LISTAS!$F$5:$G$204,2,0))</f>
        <v/>
      </c>
      <c r="R93" s="37" t="str">
        <f>IF(K93="","",VLOOKUP(L93,G81:J100,4,0))</f>
        <v/>
      </c>
      <c r="S93" s="24" t="str">
        <f t="shared" si="25"/>
        <v/>
      </c>
      <c r="T93" s="24" t="str">
        <f t="shared" si="26"/>
        <v/>
      </c>
    </row>
    <row r="94" spans="2:20" s="5" customFormat="1" ht="18.75" customHeight="1" x14ac:dyDescent="0.3">
      <c r="B94" s="21"/>
      <c r="C94" s="21" t="str">
        <f>IF(B94="","",VLOOKUP(B94,LISTAS!$F$5:$I$204,2,0))</f>
        <v/>
      </c>
      <c r="D94" s="21" t="str">
        <f>IF(B94="","",VLOOKUP(B94,LISTAS!$F$5:$I$207,4,0))</f>
        <v/>
      </c>
      <c r="E94" s="36"/>
      <c r="G94" s="32"/>
      <c r="H94" s="33"/>
      <c r="I94" s="33"/>
      <c r="J94" s="32"/>
      <c r="K94" s="32"/>
      <c r="L94" s="32" t="str">
        <f>IF(K94="","",LARGE(G81:G100,M94))</f>
        <v/>
      </c>
      <c r="M94" s="44">
        <v>14</v>
      </c>
      <c r="N94" s="26"/>
      <c r="O94" s="45" t="str">
        <f>IF(R94&lt;&gt;"",_xlfn.RANK.EQ(R94,R81:R100,0),"")</f>
        <v/>
      </c>
      <c r="P94" s="23" t="str">
        <f>IF(K94="","",VLOOKUP(L94,G81:J100,2,0))</f>
        <v/>
      </c>
      <c r="Q94" s="23" t="str">
        <f>IF(K94="","",VLOOKUP(P94,LISTAS!$F$5:$G$204,2,0))</f>
        <v/>
      </c>
      <c r="R94" s="37" t="str">
        <f>IF(K94="","",VLOOKUP(L94,G81:J100,4,0))</f>
        <v/>
      </c>
      <c r="S94" s="24" t="str">
        <f t="shared" si="25"/>
        <v/>
      </c>
      <c r="T94" s="24" t="str">
        <f t="shared" si="26"/>
        <v/>
      </c>
    </row>
    <row r="95" spans="2:20" s="5" customFormat="1" ht="18.75" customHeight="1" x14ac:dyDescent="0.3">
      <c r="B95" s="21"/>
      <c r="C95" s="21" t="str">
        <f>IF(B95="","",VLOOKUP(B95,LISTAS!$F$5:$I$204,2,0))</f>
        <v/>
      </c>
      <c r="D95" s="21" t="str">
        <f>IF(B95="","",VLOOKUP(B95,LISTAS!$F$5:$I$207,4,0))</f>
        <v/>
      </c>
      <c r="E95" s="36"/>
      <c r="G95" s="32"/>
      <c r="H95" s="33"/>
      <c r="I95" s="33"/>
      <c r="J95" s="32"/>
      <c r="K95" s="32"/>
      <c r="L95" s="32" t="str">
        <f>IF(K95="","",LARGE(G81:G100,M95))</f>
        <v/>
      </c>
      <c r="M95" s="44">
        <v>15</v>
      </c>
      <c r="N95" s="26"/>
      <c r="O95" s="45" t="str">
        <f>IF(R95&lt;&gt;"",_xlfn.RANK.EQ(R95,R81:R100,0),"")</f>
        <v/>
      </c>
      <c r="P95" s="23" t="str">
        <f>IF(K95="","",VLOOKUP(L95,G81:J100,2,0))</f>
        <v/>
      </c>
      <c r="Q95" s="23" t="str">
        <f>IF(K95="","",VLOOKUP(P95,LISTAS!$F$5:$G$204,2,0))</f>
        <v/>
      </c>
      <c r="R95" s="37" t="str">
        <f>IF(K95="","",VLOOKUP(L95,G81:J100,4,0))</f>
        <v/>
      </c>
      <c r="S95" s="24" t="str">
        <f t="shared" si="25"/>
        <v/>
      </c>
      <c r="T95" s="24" t="str">
        <f t="shared" si="26"/>
        <v/>
      </c>
    </row>
    <row r="96" spans="2:20" s="5" customFormat="1" ht="18.75" customHeight="1" x14ac:dyDescent="0.3">
      <c r="B96" s="21"/>
      <c r="C96" s="21" t="str">
        <f>IF(B96="","",VLOOKUP(B96,LISTAS!$F$5:$I$204,2,0))</f>
        <v/>
      </c>
      <c r="D96" s="21" t="str">
        <f>IF(B96="","",VLOOKUP(B96,LISTAS!$F$5:$I$207,4,0))</f>
        <v/>
      </c>
      <c r="E96" s="36"/>
      <c r="G96" s="32"/>
      <c r="H96" s="33"/>
      <c r="I96" s="33"/>
      <c r="J96" s="32"/>
      <c r="K96" s="32"/>
      <c r="L96" s="32" t="str">
        <f>IF(K96="","",LARGE(G81:G100,M96))</f>
        <v/>
      </c>
      <c r="M96" s="44">
        <v>16</v>
      </c>
      <c r="N96" s="26"/>
      <c r="O96" s="45" t="str">
        <f>IF(R96&lt;&gt;"",_xlfn.RANK.EQ(R96,R81:R100,0),"")</f>
        <v/>
      </c>
      <c r="P96" s="23" t="str">
        <f>IF(K96="","",VLOOKUP(L96,G81:J100,2,0))</f>
        <v/>
      </c>
      <c r="Q96" s="23" t="str">
        <f>IF(K96="","",VLOOKUP(P96,LISTAS!$F$5:$G$204,2,0))</f>
        <v/>
      </c>
      <c r="R96" s="37" t="str">
        <f>IF(K96="","",VLOOKUP(L96,G81:J100,4,0))</f>
        <v/>
      </c>
      <c r="S96" s="24" t="str">
        <f t="shared" si="25"/>
        <v/>
      </c>
      <c r="T96" s="24" t="str">
        <f t="shared" si="26"/>
        <v/>
      </c>
    </row>
    <row r="97" spans="1:20" s="5" customFormat="1" ht="18.75" customHeight="1" x14ac:dyDescent="0.3">
      <c r="B97" s="21"/>
      <c r="C97" s="21" t="str">
        <f>IF(B97="","",VLOOKUP(B97,LISTAS!$F$5:$I$204,2,0))</f>
        <v/>
      </c>
      <c r="D97" s="21" t="str">
        <f>IF(B97="","",VLOOKUP(B97,LISTAS!$F$5:$I$207,4,0))</f>
        <v/>
      </c>
      <c r="E97" s="36"/>
      <c r="G97" s="32" t="str">
        <f t="shared" si="21"/>
        <v/>
      </c>
      <c r="H97" s="33" t="str">
        <f t="shared" ref="H97:I100" si="27">IF($K97="","",IF(B97="","",B97))</f>
        <v/>
      </c>
      <c r="I97" s="33" t="str">
        <f t="shared" si="27"/>
        <v/>
      </c>
      <c r="J97" s="32" t="str">
        <f t="shared" si="23"/>
        <v/>
      </c>
      <c r="K97" s="32" t="str">
        <f t="shared" si="24"/>
        <v/>
      </c>
      <c r="L97" s="32" t="str">
        <f>IF(K97="","",LARGE(G81:G100,M97))</f>
        <v/>
      </c>
      <c r="M97" s="44">
        <v>17</v>
      </c>
      <c r="N97" s="26"/>
      <c r="O97" s="45" t="str">
        <f>IF(R97&lt;&gt;"",_xlfn.RANK.EQ(R97,R81:R100,0),"")</f>
        <v/>
      </c>
      <c r="P97" s="23" t="str">
        <f>IF(K97="","",VLOOKUP(L97,G81:J100,2,0))</f>
        <v/>
      </c>
      <c r="Q97" s="23" t="str">
        <f>IF(K97="","",VLOOKUP(P97,LISTAS!$F$5:$G$204,2,0))</f>
        <v/>
      </c>
      <c r="R97" s="37" t="str">
        <f>IF(K97="","",VLOOKUP(L97,G81:J100,4,0))</f>
        <v/>
      </c>
      <c r="S97" s="24" t="str">
        <f t="shared" si="25"/>
        <v/>
      </c>
      <c r="T97" s="24" t="str">
        <f t="shared" si="26"/>
        <v/>
      </c>
    </row>
    <row r="98" spans="1:20" s="5" customFormat="1" ht="18.75" customHeight="1" x14ac:dyDescent="0.3">
      <c r="B98" s="21"/>
      <c r="C98" s="21" t="str">
        <f>IF(B98="","",VLOOKUP(B98,LISTAS!$F$5:$I$204,2,0))</f>
        <v/>
      </c>
      <c r="D98" s="21" t="str">
        <f>IF(B98="","",VLOOKUP(B98,LISTAS!$F$5:$I$207,4,0))</f>
        <v/>
      </c>
      <c r="E98" s="36"/>
      <c r="G98" s="32" t="str">
        <f t="shared" si="21"/>
        <v/>
      </c>
      <c r="H98" s="33" t="str">
        <f t="shared" si="27"/>
        <v/>
      </c>
      <c r="I98" s="33" t="str">
        <f t="shared" si="27"/>
        <v/>
      </c>
      <c r="J98" s="32" t="str">
        <f t="shared" si="23"/>
        <v/>
      </c>
      <c r="K98" s="32" t="str">
        <f t="shared" si="24"/>
        <v/>
      </c>
      <c r="L98" s="32" t="str">
        <f>IF(K98="","",LARGE(G81:G100,M98))</f>
        <v/>
      </c>
      <c r="M98" s="44">
        <v>18</v>
      </c>
      <c r="N98" s="26"/>
      <c r="O98" s="45" t="str">
        <f>IF(R98&lt;&gt;"",_xlfn.RANK.EQ(R98,R81:R100,0),"")</f>
        <v/>
      </c>
      <c r="P98" s="23" t="str">
        <f>IF(K98="","",VLOOKUP(L98,G81:J100,2,0))</f>
        <v/>
      </c>
      <c r="Q98" s="23" t="str">
        <f>IF(K98="","",VLOOKUP(P98,LISTAS!$F$5:$G$204,2,0))</f>
        <v/>
      </c>
      <c r="R98" s="37" t="str">
        <f>IF(K98="","",VLOOKUP(L98,G81:J100,4,0))</f>
        <v/>
      </c>
      <c r="S98" s="24" t="str">
        <f t="shared" si="25"/>
        <v/>
      </c>
      <c r="T98" s="24" t="str">
        <f t="shared" si="26"/>
        <v/>
      </c>
    </row>
    <row r="99" spans="1:20" s="5" customFormat="1" ht="18.75" customHeight="1" x14ac:dyDescent="0.3">
      <c r="B99" s="21"/>
      <c r="C99" s="21" t="str">
        <f>IF(B99="","",VLOOKUP(B99,LISTAS!$F$5:$I$204,2,0))</f>
        <v/>
      </c>
      <c r="D99" s="21" t="str">
        <f>IF(B99="","",VLOOKUP(B99,LISTAS!$F$5:$I$207,4,0))</f>
        <v/>
      </c>
      <c r="E99" s="36"/>
      <c r="G99" s="32"/>
      <c r="H99" s="33"/>
      <c r="I99" s="33"/>
      <c r="J99" s="32"/>
      <c r="K99" s="32"/>
      <c r="L99" s="32" t="str">
        <f>IF(K99="","",LARGE(G81:G100,M99))</f>
        <v/>
      </c>
      <c r="M99" s="44">
        <v>19</v>
      </c>
      <c r="N99" s="26"/>
      <c r="O99" s="45" t="str">
        <f>IF(R99&lt;&gt;"",_xlfn.RANK.EQ(R99,R81:R100,0),"")</f>
        <v/>
      </c>
      <c r="P99" s="23" t="str">
        <f>IF(K99="","",VLOOKUP(L99,G81:J100,2,0))</f>
        <v/>
      </c>
      <c r="Q99" s="23" t="str">
        <f>IF(K99="","",VLOOKUP(P99,LISTAS!$F$5:$G$204,2,0))</f>
        <v/>
      </c>
      <c r="R99" s="37" t="str">
        <f>IF(K99="","",VLOOKUP(L99,G81:J100,4,0))</f>
        <v/>
      </c>
      <c r="S99" s="24" t="str">
        <f t="shared" si="25"/>
        <v/>
      </c>
      <c r="T99" s="24" t="str">
        <f t="shared" si="26"/>
        <v/>
      </c>
    </row>
    <row r="100" spans="1:20" s="5" customFormat="1" ht="18.75" customHeight="1" x14ac:dyDescent="0.3">
      <c r="B100" s="21"/>
      <c r="C100" s="21" t="str">
        <f>IF(B100="","",VLOOKUP(B100,LISTAS!$F$5:$I$204,2,0))</f>
        <v/>
      </c>
      <c r="D100" s="21" t="str">
        <f>IF(B100="","",VLOOKUP(B100,LISTAS!$F$5:$I$207,4,0))</f>
        <v/>
      </c>
      <c r="E100" s="36"/>
      <c r="G100" s="32" t="str">
        <f t="shared" si="21"/>
        <v/>
      </c>
      <c r="H100" s="33" t="str">
        <f t="shared" si="27"/>
        <v/>
      </c>
      <c r="I100" s="33" t="str">
        <f t="shared" si="27"/>
        <v/>
      </c>
      <c r="J100" s="32" t="str">
        <f t="shared" si="23"/>
        <v/>
      </c>
      <c r="K100" s="32" t="str">
        <f t="shared" si="24"/>
        <v/>
      </c>
      <c r="L100" s="32" t="str">
        <f>IF(K100="","",LARGE(G81:G100,M100))</f>
        <v/>
      </c>
      <c r="M100" s="44">
        <v>20</v>
      </c>
      <c r="N100" s="26"/>
      <c r="O100" s="45" t="str">
        <f>IF(R100&lt;&gt;"",_xlfn.RANK.EQ(R100,R81:R100,0),"")</f>
        <v/>
      </c>
      <c r="P100" s="23" t="str">
        <f>IF(K100="","",VLOOKUP(L100,G81:J100,2,0))</f>
        <v/>
      </c>
      <c r="Q100" s="23" t="str">
        <f>IF(K100="","",VLOOKUP(P100,LISTAS!$F$5:$G$204,2,0))</f>
        <v/>
      </c>
      <c r="R100" s="37" t="str">
        <f>IF(K100="","",VLOOKUP(L100,G81:J100,4,0))</f>
        <v/>
      </c>
      <c r="S100" s="24" t="str">
        <f t="shared" si="25"/>
        <v/>
      </c>
      <c r="T100" s="24" t="str">
        <f t="shared" si="26"/>
        <v/>
      </c>
    </row>
    <row r="101" spans="1:20" ht="20.25" customHeight="1" x14ac:dyDescent="0.25"/>
    <row r="102" spans="1:20" ht="20.25" customHeight="1" x14ac:dyDescent="0.25">
      <c r="A102" s="2"/>
      <c r="B102" s="54" t="s">
        <v>120</v>
      </c>
      <c r="C102" s="55"/>
      <c r="E102" s="34"/>
      <c r="F102" s="35"/>
      <c r="G102" s="11"/>
      <c r="H102" s="12"/>
      <c r="I102" s="12"/>
      <c r="J102" s="12"/>
      <c r="K102" s="13"/>
      <c r="L102" s="12"/>
      <c r="M102" s="14"/>
      <c r="N102" s="43"/>
      <c r="O102" s="56" t="s">
        <v>13</v>
      </c>
      <c r="P102" s="57"/>
      <c r="Q102" s="57"/>
      <c r="R102" s="57"/>
      <c r="S102" s="57"/>
      <c r="T102" s="58"/>
    </row>
    <row r="103" spans="1:20" ht="20.25" hidden="1" customHeight="1" x14ac:dyDescent="0.25">
      <c r="A103" s="2"/>
      <c r="B103" s="51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3"/>
    </row>
    <row r="104" spans="1:20" s="15" customFormat="1" ht="28.5" customHeight="1" x14ac:dyDescent="0.25">
      <c r="B104" s="16" t="s">
        <v>14</v>
      </c>
      <c r="C104" s="16" t="s">
        <v>1</v>
      </c>
      <c r="D104" s="16" t="s">
        <v>15</v>
      </c>
      <c r="E104" s="16" t="s">
        <v>2</v>
      </c>
      <c r="F104" s="17"/>
      <c r="G104" s="18"/>
      <c r="H104" s="19"/>
      <c r="I104" s="19"/>
      <c r="J104" s="19"/>
      <c r="K104" s="20"/>
      <c r="L104" s="19"/>
      <c r="M104" s="18"/>
      <c r="N104" s="18"/>
      <c r="O104" s="27" t="s">
        <v>4</v>
      </c>
      <c r="P104" s="27" t="s">
        <v>14</v>
      </c>
      <c r="Q104" s="27" t="s">
        <v>1</v>
      </c>
      <c r="R104" s="27" t="s">
        <v>16</v>
      </c>
      <c r="S104" s="42" t="s">
        <v>17</v>
      </c>
      <c r="T104" s="42" t="s">
        <v>18</v>
      </c>
    </row>
    <row r="105" spans="1:20" s="5" customFormat="1" ht="18.75" customHeight="1" x14ac:dyDescent="0.25">
      <c r="B105" s="21" t="s">
        <v>62</v>
      </c>
      <c r="C105" s="21" t="str">
        <f>IF(B105="","",VLOOKUP(B105,LISTAS!$F$5:$I$204,2,0))</f>
        <v>ARBOS SCS</v>
      </c>
      <c r="D105" s="21" t="str">
        <f>IF(B105="","",VLOOKUP(B105,LISTAS!$F$5:$I$207,4,0))</f>
        <v>ESTILO LIVRE</v>
      </c>
      <c r="E105" s="36">
        <v>49.9</v>
      </c>
      <c r="G105" s="32">
        <f t="shared" ref="G105:G124" si="28">IF(E105="","",E105+(ROW(E105)/10000))</f>
        <v>49.910499999999999</v>
      </c>
      <c r="H105" s="33" t="str">
        <f t="shared" ref="H105:I111" si="29">IF($K105="","",IF(B105="","",B105))</f>
        <v>O CAMINHO ATÉ NÓS</v>
      </c>
      <c r="I105" s="33" t="str">
        <f t="shared" si="29"/>
        <v>ARBOS SCS</v>
      </c>
      <c r="J105" s="32">
        <f t="shared" ref="J105:J124" si="30">IF($K105="","",E105)</f>
        <v>49.9</v>
      </c>
      <c r="K105" s="32">
        <f t="shared" ref="K105:K124" si="31">G105</f>
        <v>49.910499999999999</v>
      </c>
      <c r="L105" s="32">
        <f>IF(K105="","",LARGE(G105:G124,M105))</f>
        <v>49.910499999999999</v>
      </c>
      <c r="M105" s="44">
        <v>1</v>
      </c>
      <c r="N105" s="22"/>
      <c r="O105" s="45">
        <f>IF(R105&lt;&gt;"",_xlfn.RANK.EQ(R105,R105:R124,0),"")</f>
        <v>1</v>
      </c>
      <c r="P105" s="23" t="str">
        <f>IF(K105="","",VLOOKUP(L105,G105:J124,2,0))</f>
        <v>O CAMINHO ATÉ NÓS</v>
      </c>
      <c r="Q105" s="23" t="str">
        <f>IF(K105="","",VLOOKUP(P105,LISTAS!$F$5:$G$204,2,0))</f>
        <v>ARBOS SCS</v>
      </c>
      <c r="R105" s="37">
        <f>IF(K105="","",VLOOKUP(L105,G105:J124,4,0))</f>
        <v>49.9</v>
      </c>
      <c r="S105" s="24">
        <f>IF($O105="","",IF($O105=1,400,IF($O105=2,340,IF($O105=3,300,IF($O105=4,280,IF($O105=5,270,IF($O105=6,260,IF($O105=7,250,IF($O105=8,240,IF($O105=9,200,IF($O105=10,200,IF($O105=11,200,IF($O105=12,200,IF($O105=13,200,IF($O105=14,200,IF($O105=15,200,IF($O105=16,200,IF($O105&gt;16,"",""))))))))))))))))))</f>
        <v>400</v>
      </c>
      <c r="T105" s="24">
        <f>IF(O105="","",IF($F$7="NÃO","",IF(O105=1,400,IF(O105=2,340,IF(O105=3,300,IF(O105=4,280,IF(O105=5,270,IF(O105=6,260,IF(O105=7,250,IF(O105=8,240,IF(O105=9,200,IF(O105=10,200,IF(O105=11,200,IF(O105=12,200,IF(O105=13,200,IF(O105=14,200,IF(O105=15,200,IF(O105=16,200,IF(O105&gt;16,"","")))))))))))))))))))</f>
        <v>400</v>
      </c>
    </row>
    <row r="106" spans="1:20" s="5" customFormat="1" ht="18.75" customHeight="1" x14ac:dyDescent="0.25">
      <c r="B106" s="21" t="s">
        <v>76</v>
      </c>
      <c r="C106" s="21" t="str">
        <f>IF(B106="","",VLOOKUP(B106,LISTAS!$F$5:$I$204,2,0))</f>
        <v>HARMONIA</v>
      </c>
      <c r="D106" s="21" t="str">
        <f>IF(B106="","",VLOOKUP(B106,LISTAS!$F$5:$I$207,4,0))</f>
        <v>ESTILO LIVRE</v>
      </c>
      <c r="E106" s="36">
        <v>49.65</v>
      </c>
      <c r="G106" s="32">
        <f t="shared" si="28"/>
        <v>49.660599999999995</v>
      </c>
      <c r="H106" s="33" t="str">
        <f t="shared" si="29"/>
        <v>FRAGMENTOS DE COR</v>
      </c>
      <c r="I106" s="33" t="str">
        <f t="shared" si="29"/>
        <v>HARMONIA</v>
      </c>
      <c r="J106" s="32">
        <f t="shared" si="30"/>
        <v>49.65</v>
      </c>
      <c r="K106" s="32">
        <f t="shared" si="31"/>
        <v>49.660599999999995</v>
      </c>
      <c r="L106" s="32">
        <f>IF(K106="","",LARGE(G105:G124,M106))</f>
        <v>49.660599999999995</v>
      </c>
      <c r="M106" s="44">
        <v>2</v>
      </c>
      <c r="N106" s="25"/>
      <c r="O106" s="45">
        <f>IF(R106&lt;&gt;"",_xlfn.RANK.EQ(R106,R105:R124,0),"")</f>
        <v>2</v>
      </c>
      <c r="P106" s="23" t="str">
        <f>IF(K106="","",VLOOKUP(L106,G105:J124,2,0))</f>
        <v>FRAGMENTOS DE COR</v>
      </c>
      <c r="Q106" s="23" t="str">
        <f>IF(K106="","",VLOOKUP(P106,LISTAS!$F$5:$G$204,2,0))</f>
        <v>HARMONIA</v>
      </c>
      <c r="R106" s="37">
        <f>IF(K106="","",VLOOKUP(L106,G105:J124,4,0))</f>
        <v>49.65</v>
      </c>
      <c r="S106" s="24">
        <f t="shared" ref="S106:S124" si="32">IF($O106="","",IF($O106=1,400,IF($O106=2,340,IF($O106=3,300,IF($O106=4,280,IF($O106=5,270,IF($O106=6,260,IF($O106=7,250,IF($O106=8,240,IF($O106=9,200,IF($O106=10,200,IF($O106=11,200,IF($O106=12,200,IF($O106=13,200,IF($O106=14,200,IF($O106=15,200,IF($O106=16,200,IF($O106&gt;16,"",""))))))))))))))))))</f>
        <v>340</v>
      </c>
      <c r="T106" s="24">
        <f t="shared" ref="T106:T124" si="33">IF(O106="","",IF($F$7="NÃO","",IF(O106=1,400,IF(O106=2,340,IF(O106=3,300,IF(O106=4,280,IF(O106=5,270,IF(O106=6,260,IF(O106=7,250,IF(O106=8,240,IF(O106=9,200,IF(O106=10,200,IF(O106=11,200,IF(O106=12,200,IF(O106=13,200,IF(O106=14,200,IF(O106=15,200,IF(O106=16,200,IF(O106&gt;16,"","")))))))))))))))))))</f>
        <v>340</v>
      </c>
    </row>
    <row r="107" spans="1:20" s="5" customFormat="1" ht="18.75" customHeight="1" x14ac:dyDescent="0.3">
      <c r="B107" s="21" t="s">
        <v>82</v>
      </c>
      <c r="C107" s="21" t="str">
        <f>IF(B107="","",VLOOKUP(B107,LISTAS!$F$5:$I$204,2,0))</f>
        <v>LICEU JARDIM</v>
      </c>
      <c r="D107" s="21" t="str">
        <f>IF(B107="","",VLOOKUP(B107,LISTAS!$F$5:$I$207,4,0))</f>
        <v>ESTILO LIVRE</v>
      </c>
      <c r="E107" s="36">
        <v>48.65</v>
      </c>
      <c r="G107" s="32">
        <f t="shared" si="28"/>
        <v>48.660699999999999</v>
      </c>
      <c r="H107" s="33" t="str">
        <f t="shared" si="29"/>
        <v>DANÇA DO VENTRE</v>
      </c>
      <c r="I107" s="33" t="str">
        <f t="shared" si="29"/>
        <v>LICEU JARDIM</v>
      </c>
      <c r="J107" s="32">
        <f t="shared" si="30"/>
        <v>48.65</v>
      </c>
      <c r="K107" s="32">
        <f t="shared" si="31"/>
        <v>48.660699999999999</v>
      </c>
      <c r="L107" s="32">
        <f>IF(K107="","",LARGE(G105:G124,M107))</f>
        <v>49.010800000000003</v>
      </c>
      <c r="M107" s="44">
        <v>3</v>
      </c>
      <c r="N107" s="26"/>
      <c r="O107" s="45">
        <f>IF(R107&lt;&gt;"",_xlfn.RANK.EQ(R107,R105:R124,0),"")</f>
        <v>3</v>
      </c>
      <c r="P107" s="23" t="str">
        <f>IF(K107="","",VLOOKUP(L107,G105:J124,2,0))</f>
        <v>VIDA DURA</v>
      </c>
      <c r="Q107" s="23" t="str">
        <f>IF(K107="","",VLOOKUP(P107,LISTAS!$F$5:$G$204,2,0))</f>
        <v>SINGULAR SCS</v>
      </c>
      <c r="R107" s="37">
        <f>IF(K107="","",VLOOKUP(L107,G105:J124,4,0))</f>
        <v>49</v>
      </c>
      <c r="S107" s="24">
        <f t="shared" si="32"/>
        <v>300</v>
      </c>
      <c r="T107" s="24">
        <f t="shared" si="33"/>
        <v>300</v>
      </c>
    </row>
    <row r="108" spans="1:20" s="5" customFormat="1" ht="18.75" customHeight="1" x14ac:dyDescent="0.3">
      <c r="B108" s="21" t="s">
        <v>88</v>
      </c>
      <c r="C108" s="21" t="str">
        <f>IF(B108="","",VLOOKUP(B108,LISTAS!$F$5:$I$204,2,0))</f>
        <v>SINGULAR SCS</v>
      </c>
      <c r="D108" s="21" t="str">
        <f>IF(B108="","",VLOOKUP(B108,LISTAS!$F$5:$I$207,4,0))</f>
        <v>ESTILO LIVRE</v>
      </c>
      <c r="E108" s="36">
        <v>49</v>
      </c>
      <c r="G108" s="32">
        <f t="shared" si="28"/>
        <v>49.010800000000003</v>
      </c>
      <c r="H108" s="33" t="str">
        <f t="shared" si="29"/>
        <v>VIDA DURA</v>
      </c>
      <c r="I108" s="33" t="str">
        <f t="shared" si="29"/>
        <v>SINGULAR SCS</v>
      </c>
      <c r="J108" s="32">
        <f t="shared" si="30"/>
        <v>49</v>
      </c>
      <c r="K108" s="32">
        <f t="shared" si="31"/>
        <v>49.010800000000003</v>
      </c>
      <c r="L108" s="32">
        <f>IF(K108="","",LARGE(G105:G124,M108))</f>
        <v>48.660699999999999</v>
      </c>
      <c r="M108" s="44">
        <v>4</v>
      </c>
      <c r="N108" s="26"/>
      <c r="O108" s="45">
        <f>IF(R108&lt;&gt;"",_xlfn.RANK.EQ(R108,R105:R124,0),"")</f>
        <v>4</v>
      </c>
      <c r="P108" s="23" t="str">
        <f>IF(K108="","",VLOOKUP(L108,G105:J124,2,0))</f>
        <v>DANÇA DO VENTRE</v>
      </c>
      <c r="Q108" s="23" t="str">
        <f>IF(K108="","",VLOOKUP(P108,LISTAS!$F$5:$G$204,2,0))</f>
        <v>LICEU JARDIM</v>
      </c>
      <c r="R108" s="37">
        <f>IF(K108="","",VLOOKUP(L108,G105:J124,4,0))</f>
        <v>48.65</v>
      </c>
      <c r="S108" s="24">
        <f t="shared" si="32"/>
        <v>280</v>
      </c>
      <c r="T108" s="24">
        <f t="shared" si="33"/>
        <v>280</v>
      </c>
    </row>
    <row r="109" spans="1:20" s="5" customFormat="1" ht="18.75" customHeight="1" x14ac:dyDescent="0.3">
      <c r="B109" s="21" t="s">
        <v>89</v>
      </c>
      <c r="C109" s="21" t="str">
        <f>IF(B109="","",VLOOKUP(B109,LISTAS!$F$5:$I$204,2,0))</f>
        <v>ARBOS S.A</v>
      </c>
      <c r="D109" s="21" t="str">
        <f>IF(B109="","",VLOOKUP(B109,LISTAS!$F$5:$I$207,4,0))</f>
        <v>ESTILO LIVRE</v>
      </c>
      <c r="E109" s="36">
        <v>48.25</v>
      </c>
      <c r="G109" s="32">
        <f t="shared" si="28"/>
        <v>48.260899999999999</v>
      </c>
      <c r="H109" s="33" t="str">
        <f t="shared" si="29"/>
        <v>CHK CHK BOOM</v>
      </c>
      <c r="I109" s="33" t="str">
        <f t="shared" si="29"/>
        <v>ARBOS S.A</v>
      </c>
      <c r="J109" s="32">
        <f t="shared" si="30"/>
        <v>48.25</v>
      </c>
      <c r="K109" s="32">
        <f t="shared" si="31"/>
        <v>48.260899999999999</v>
      </c>
      <c r="L109" s="32">
        <f>IF(K109="","",LARGE(G105:G124,M109))</f>
        <v>48.260899999999999</v>
      </c>
      <c r="M109" s="44">
        <v>5</v>
      </c>
      <c r="N109" s="26"/>
      <c r="O109" s="45">
        <f>IF(R109&lt;&gt;"",_xlfn.RANK.EQ(R109,R105:R124,0),"")</f>
        <v>5</v>
      </c>
      <c r="P109" s="23" t="str">
        <f>IF(K109="","",VLOOKUP(L109,G105:J124,2,0))</f>
        <v>CHK CHK BOOM</v>
      </c>
      <c r="Q109" s="23" t="str">
        <f>IF(K109="","",VLOOKUP(P109,LISTAS!$F$5:$G$204,2,0))</f>
        <v>ARBOS S.A</v>
      </c>
      <c r="R109" s="37">
        <f>IF(K109="","",VLOOKUP(L109,G105:J124,4,0))</f>
        <v>48.25</v>
      </c>
      <c r="S109" s="24">
        <f t="shared" si="32"/>
        <v>270</v>
      </c>
      <c r="T109" s="24">
        <f t="shared" si="33"/>
        <v>270</v>
      </c>
    </row>
    <row r="110" spans="1:20" s="5" customFormat="1" ht="18.75" customHeight="1" x14ac:dyDescent="0.3">
      <c r="B110" s="21" t="s">
        <v>90</v>
      </c>
      <c r="C110" s="21" t="str">
        <f>IF(B110="","",VLOOKUP(B110,LISTAS!$F$5:$I$204,2,0))</f>
        <v>PETROPOLIS</v>
      </c>
      <c r="D110" s="21" t="str">
        <f>IF(B110="","",VLOOKUP(B110,LISTAS!$F$5:$I$207,4,0))</f>
        <v>ESTILO LIVRE</v>
      </c>
      <c r="E110" s="36">
        <v>46.3</v>
      </c>
      <c r="G110" s="32">
        <f t="shared" si="28"/>
        <v>46.311</v>
      </c>
      <c r="H110" s="33" t="str">
        <f t="shared" si="29"/>
        <v>EAGLES</v>
      </c>
      <c r="I110" s="33" t="str">
        <f t="shared" si="29"/>
        <v>PETROPOLIS</v>
      </c>
      <c r="J110" s="32">
        <f t="shared" si="30"/>
        <v>46.3</v>
      </c>
      <c r="K110" s="32">
        <f t="shared" si="31"/>
        <v>46.311</v>
      </c>
      <c r="L110" s="32">
        <f>IF(K110="","",LARGE(G105:G124,M110))</f>
        <v>46.311</v>
      </c>
      <c r="M110" s="44">
        <v>6</v>
      </c>
      <c r="N110" s="26"/>
      <c r="O110" s="45">
        <f>IF(R110&lt;&gt;"",_xlfn.RANK.EQ(R110,R105:R124,0),"")</f>
        <v>6</v>
      </c>
      <c r="P110" s="23" t="str">
        <f>IF(K110="","",VLOOKUP(L110,G105:J124,2,0))</f>
        <v>EAGLES</v>
      </c>
      <c r="Q110" s="23" t="str">
        <f>IF(K110="","",VLOOKUP(P110,LISTAS!$F$5:$G$204,2,0))</f>
        <v>PETROPOLIS</v>
      </c>
      <c r="R110" s="37">
        <f>IF(K110="","",VLOOKUP(L110,G105:J124,4,0))</f>
        <v>46.3</v>
      </c>
      <c r="S110" s="24">
        <f t="shared" si="32"/>
        <v>260</v>
      </c>
      <c r="T110" s="24">
        <f t="shared" si="33"/>
        <v>260</v>
      </c>
    </row>
    <row r="111" spans="1:20" s="5" customFormat="1" ht="18.75" customHeight="1" x14ac:dyDescent="0.3">
      <c r="B111" s="21"/>
      <c r="C111" s="21" t="str">
        <f>IF(B111="","",VLOOKUP(B111,LISTAS!$F$5:$I$204,2,0))</f>
        <v/>
      </c>
      <c r="D111" s="21" t="str">
        <f>IF(B111="","",VLOOKUP(B111,LISTAS!$F$5:$I$207,4,0))</f>
        <v/>
      </c>
      <c r="E111" s="36"/>
      <c r="G111" s="32" t="str">
        <f t="shared" si="28"/>
        <v/>
      </c>
      <c r="H111" s="33" t="str">
        <f t="shared" si="29"/>
        <v/>
      </c>
      <c r="I111" s="33" t="str">
        <f t="shared" si="29"/>
        <v/>
      </c>
      <c r="J111" s="32" t="str">
        <f t="shared" si="30"/>
        <v/>
      </c>
      <c r="K111" s="32" t="str">
        <f t="shared" si="31"/>
        <v/>
      </c>
      <c r="L111" s="32" t="str">
        <f>IF(K111="","",LARGE(G105:G124,M111))</f>
        <v/>
      </c>
      <c r="M111" s="44">
        <v>7</v>
      </c>
      <c r="N111" s="26"/>
      <c r="O111" s="45" t="str">
        <f>IF(R111&lt;&gt;"",_xlfn.RANK.EQ(R111,R105:R124,0),"")</f>
        <v/>
      </c>
      <c r="P111" s="23" t="str">
        <f>IF(K111="","",VLOOKUP(L111,G105:J124,2,0))</f>
        <v/>
      </c>
      <c r="Q111" s="23" t="str">
        <f>IF(K111="","",VLOOKUP(P111,LISTAS!$F$5:$G$204,2,0))</f>
        <v/>
      </c>
      <c r="R111" s="37" t="str">
        <f>IF(K111="","",VLOOKUP(L111,G105:J124,4,0))</f>
        <v/>
      </c>
      <c r="S111" s="24" t="str">
        <f t="shared" si="32"/>
        <v/>
      </c>
      <c r="T111" s="24" t="str">
        <f t="shared" si="33"/>
        <v/>
      </c>
    </row>
    <row r="112" spans="1:20" s="5" customFormat="1" ht="18.75" customHeight="1" x14ac:dyDescent="0.3">
      <c r="B112" s="21"/>
      <c r="C112" s="21" t="str">
        <f>IF(B112="","",VLOOKUP(B112,LISTAS!$F$5:$I$204,2,0))</f>
        <v/>
      </c>
      <c r="D112" s="21" t="str">
        <f>IF(B112="","",VLOOKUP(B112,LISTAS!$F$5:$I$207,4,0))</f>
        <v/>
      </c>
      <c r="E112" s="36"/>
      <c r="G112" s="32"/>
      <c r="H112" s="33"/>
      <c r="I112" s="33"/>
      <c r="J112" s="32"/>
      <c r="K112" s="32"/>
      <c r="L112" s="32" t="str">
        <f>IF(K112="","",LARGE(G105:G124,M112))</f>
        <v/>
      </c>
      <c r="M112" s="44">
        <v>8</v>
      </c>
      <c r="N112" s="26"/>
      <c r="O112" s="45" t="str">
        <f>IF(R112&lt;&gt;"",_xlfn.RANK.EQ(R112,R105:R124,0),"")</f>
        <v/>
      </c>
      <c r="P112" s="23" t="str">
        <f>IF(K112="","",VLOOKUP(L112,G105:J124,2,0))</f>
        <v/>
      </c>
      <c r="Q112" s="23" t="str">
        <f>IF(K112="","",VLOOKUP(P112,LISTAS!$F$5:$G$204,2,0))</f>
        <v/>
      </c>
      <c r="R112" s="37" t="str">
        <f>IF(K112="","",VLOOKUP(L112,G105:J124,4,0))</f>
        <v/>
      </c>
      <c r="S112" s="24" t="str">
        <f t="shared" si="32"/>
        <v/>
      </c>
      <c r="T112" s="24" t="str">
        <f t="shared" si="33"/>
        <v/>
      </c>
    </row>
    <row r="113" spans="2:20" s="5" customFormat="1" ht="18.75" customHeight="1" x14ac:dyDescent="0.3">
      <c r="B113" s="21"/>
      <c r="C113" s="21" t="str">
        <f>IF(B113="","",VLOOKUP(B113,LISTAS!$F$5:$I$204,2,0))</f>
        <v/>
      </c>
      <c r="D113" s="21" t="str">
        <f>IF(B113="","",VLOOKUP(B113,LISTAS!$F$5:$I$207,4,0))</f>
        <v/>
      </c>
      <c r="E113" s="36"/>
      <c r="G113" s="32"/>
      <c r="H113" s="33"/>
      <c r="I113" s="33"/>
      <c r="J113" s="32"/>
      <c r="K113" s="32"/>
      <c r="L113" s="32" t="str">
        <f>IF(K113="","",LARGE(G105:G124,M113))</f>
        <v/>
      </c>
      <c r="M113" s="44">
        <v>9</v>
      </c>
      <c r="N113" s="26"/>
      <c r="O113" s="45" t="str">
        <f>IF(R113&lt;&gt;"",_xlfn.RANK.EQ(R113,R105:R124,0),"")</f>
        <v/>
      </c>
      <c r="P113" s="23" t="str">
        <f>IF(K113="","",VLOOKUP(L113,G105:J124,2,0))</f>
        <v/>
      </c>
      <c r="Q113" s="23" t="str">
        <f>IF(K113="","",VLOOKUP(P113,LISTAS!$F$5:$G$204,2,0))</f>
        <v/>
      </c>
      <c r="R113" s="37" t="str">
        <f>IF(K113="","",VLOOKUP(L113,G105:J124,4,0))</f>
        <v/>
      </c>
      <c r="S113" s="24" t="str">
        <f t="shared" si="32"/>
        <v/>
      </c>
      <c r="T113" s="24" t="str">
        <f t="shared" si="33"/>
        <v/>
      </c>
    </row>
    <row r="114" spans="2:20" s="5" customFormat="1" ht="18.75" customHeight="1" x14ac:dyDescent="0.3">
      <c r="B114" s="21"/>
      <c r="C114" s="21" t="str">
        <f>IF(B114="","",VLOOKUP(B114,LISTAS!$F$5:$I$204,2,0))</f>
        <v/>
      </c>
      <c r="D114" s="21" t="str">
        <f>IF(B114="","",VLOOKUP(B114,LISTAS!$F$5:$I$207,4,0))</f>
        <v/>
      </c>
      <c r="E114" s="36"/>
      <c r="G114" s="32"/>
      <c r="H114" s="33"/>
      <c r="I114" s="33"/>
      <c r="J114" s="32"/>
      <c r="K114" s="32"/>
      <c r="L114" s="32" t="str">
        <f>IF(K114="","",LARGE(G105:G124,M114))</f>
        <v/>
      </c>
      <c r="M114" s="44">
        <v>10</v>
      </c>
      <c r="N114" s="26"/>
      <c r="O114" s="45" t="str">
        <f>IF(R114&lt;&gt;"",_xlfn.RANK.EQ(R114,R105:R124,0),"")</f>
        <v/>
      </c>
      <c r="P114" s="23" t="str">
        <f>IF(K114="","",VLOOKUP(L114,G105:J124,2,0))</f>
        <v/>
      </c>
      <c r="Q114" s="23" t="str">
        <f>IF(K114="","",VLOOKUP(P114,LISTAS!$F$5:$G$204,2,0))</f>
        <v/>
      </c>
      <c r="R114" s="37" t="str">
        <f>IF(K114="","",VLOOKUP(L114,G105:J124,4,0))</f>
        <v/>
      </c>
      <c r="S114" s="24" t="str">
        <f t="shared" si="32"/>
        <v/>
      </c>
      <c r="T114" s="24" t="str">
        <f t="shared" si="33"/>
        <v/>
      </c>
    </row>
    <row r="115" spans="2:20" s="5" customFormat="1" ht="18.75" customHeight="1" x14ac:dyDescent="0.3">
      <c r="B115" s="21"/>
      <c r="C115" s="21" t="str">
        <f>IF(B115="","",VLOOKUP(B115,LISTAS!$F$5:$I$204,2,0))</f>
        <v/>
      </c>
      <c r="D115" s="21" t="str">
        <f>IF(B115="","",VLOOKUP(B115,LISTAS!$F$5:$I$207,4,0))</f>
        <v/>
      </c>
      <c r="E115" s="36"/>
      <c r="G115" s="32"/>
      <c r="H115" s="33"/>
      <c r="I115" s="33"/>
      <c r="J115" s="32"/>
      <c r="K115" s="32"/>
      <c r="L115" s="32" t="str">
        <f>IF(K115="","",LARGE(G105:G124,M115))</f>
        <v/>
      </c>
      <c r="M115" s="44">
        <v>11</v>
      </c>
      <c r="N115" s="26"/>
      <c r="O115" s="45" t="str">
        <f>IF(R115&lt;&gt;"",_xlfn.RANK.EQ(R115,R105:R124,0),"")</f>
        <v/>
      </c>
      <c r="P115" s="23" t="str">
        <f>IF(K115="","",VLOOKUP(L115,G105:J124,2,0))</f>
        <v/>
      </c>
      <c r="Q115" s="23" t="str">
        <f>IF(K115="","",VLOOKUP(P115,LISTAS!$F$5:$G$204,2,0))</f>
        <v/>
      </c>
      <c r="R115" s="37" t="str">
        <f>IF(K115="","",VLOOKUP(L115,G105:J124,4,0))</f>
        <v/>
      </c>
      <c r="S115" s="24" t="str">
        <f t="shared" si="32"/>
        <v/>
      </c>
      <c r="T115" s="24" t="str">
        <f t="shared" si="33"/>
        <v/>
      </c>
    </row>
    <row r="116" spans="2:20" s="5" customFormat="1" ht="18.75" customHeight="1" x14ac:dyDescent="0.3">
      <c r="B116" s="21"/>
      <c r="C116" s="21" t="str">
        <f>IF(B116="","",VLOOKUP(B116,LISTAS!$F$5:$I$204,2,0))</f>
        <v/>
      </c>
      <c r="D116" s="21" t="str">
        <f>IF(B116="","",VLOOKUP(B116,LISTAS!$F$5:$I$207,4,0))</f>
        <v/>
      </c>
      <c r="E116" s="36"/>
      <c r="G116" s="32"/>
      <c r="H116" s="33"/>
      <c r="I116" s="33"/>
      <c r="J116" s="32"/>
      <c r="K116" s="32"/>
      <c r="L116" s="32" t="str">
        <f>IF(K116="","",LARGE(G105:G124,M116))</f>
        <v/>
      </c>
      <c r="M116" s="44">
        <v>12</v>
      </c>
      <c r="N116" s="26"/>
      <c r="O116" s="45" t="str">
        <f>IF(R116&lt;&gt;"",_xlfn.RANK.EQ(R116,R105:R124,0),"")</f>
        <v/>
      </c>
      <c r="P116" s="23" t="str">
        <f>IF(K116="","",VLOOKUP(L116,G105:J124,2,0))</f>
        <v/>
      </c>
      <c r="Q116" s="23" t="str">
        <f>IF(K116="","",VLOOKUP(P116,LISTAS!$F$5:$G$204,2,0))</f>
        <v/>
      </c>
      <c r="R116" s="37" t="str">
        <f>IF(K116="","",VLOOKUP(L116,G105:J124,4,0))</f>
        <v/>
      </c>
      <c r="S116" s="24" t="str">
        <f t="shared" si="32"/>
        <v/>
      </c>
      <c r="T116" s="24" t="str">
        <f t="shared" si="33"/>
        <v/>
      </c>
    </row>
    <row r="117" spans="2:20" s="5" customFormat="1" ht="18.75" customHeight="1" x14ac:dyDescent="0.3">
      <c r="B117" s="21"/>
      <c r="C117" s="21" t="str">
        <f>IF(B117="","",VLOOKUP(B117,LISTAS!$F$5:$I$204,2,0))</f>
        <v/>
      </c>
      <c r="D117" s="21" t="str">
        <f>IF(B117="","",VLOOKUP(B117,LISTAS!$F$5:$I$207,4,0))</f>
        <v/>
      </c>
      <c r="E117" s="36"/>
      <c r="G117" s="32"/>
      <c r="H117" s="33"/>
      <c r="I117" s="33"/>
      <c r="J117" s="32"/>
      <c r="K117" s="32"/>
      <c r="L117" s="32" t="str">
        <f>IF(K117="","",LARGE(G105:G124,M117))</f>
        <v/>
      </c>
      <c r="M117" s="44">
        <v>13</v>
      </c>
      <c r="N117" s="26"/>
      <c r="O117" s="45" t="str">
        <f>IF(R117&lt;&gt;"",_xlfn.RANK.EQ(R117,R105:R124,0),"")</f>
        <v/>
      </c>
      <c r="P117" s="23" t="str">
        <f>IF(K117="","",VLOOKUP(L117,G105:J124,2,0))</f>
        <v/>
      </c>
      <c r="Q117" s="23" t="str">
        <f>IF(K117="","",VLOOKUP(P117,LISTAS!$F$5:$G$204,2,0))</f>
        <v/>
      </c>
      <c r="R117" s="37" t="str">
        <f>IF(K117="","",VLOOKUP(L117,G105:J124,4,0))</f>
        <v/>
      </c>
      <c r="S117" s="24" t="str">
        <f t="shared" si="32"/>
        <v/>
      </c>
      <c r="T117" s="24" t="str">
        <f t="shared" si="33"/>
        <v/>
      </c>
    </row>
    <row r="118" spans="2:20" s="5" customFormat="1" ht="18.75" customHeight="1" x14ac:dyDescent="0.3">
      <c r="B118" s="21"/>
      <c r="C118" s="21" t="str">
        <f>IF(B118="","",VLOOKUP(B118,LISTAS!$F$5:$I$204,2,0))</f>
        <v/>
      </c>
      <c r="D118" s="21" t="str">
        <f>IF(B118="","",VLOOKUP(B118,LISTAS!$F$5:$I$207,4,0))</f>
        <v/>
      </c>
      <c r="E118" s="36"/>
      <c r="G118" s="32"/>
      <c r="H118" s="33"/>
      <c r="I118" s="33"/>
      <c r="J118" s="32"/>
      <c r="K118" s="32"/>
      <c r="L118" s="32" t="str">
        <f>IF(K118="","",LARGE(G105:G124,M118))</f>
        <v/>
      </c>
      <c r="M118" s="44">
        <v>14</v>
      </c>
      <c r="N118" s="26"/>
      <c r="O118" s="45" t="str">
        <f>IF(R118&lt;&gt;"",_xlfn.RANK.EQ(R118,R105:R124,0),"")</f>
        <v/>
      </c>
      <c r="P118" s="23" t="str">
        <f>IF(K118="","",VLOOKUP(L118,G105:J124,2,0))</f>
        <v/>
      </c>
      <c r="Q118" s="23" t="str">
        <f>IF(K118="","",VLOOKUP(P118,LISTAS!$F$5:$G$204,2,0))</f>
        <v/>
      </c>
      <c r="R118" s="37" t="str">
        <f>IF(K118="","",VLOOKUP(L118,G105:J124,4,0))</f>
        <v/>
      </c>
      <c r="S118" s="24" t="str">
        <f t="shared" si="32"/>
        <v/>
      </c>
      <c r="T118" s="24" t="str">
        <f t="shared" si="33"/>
        <v/>
      </c>
    </row>
    <row r="119" spans="2:20" s="5" customFormat="1" ht="18.75" customHeight="1" x14ac:dyDescent="0.3">
      <c r="B119" s="21"/>
      <c r="C119" s="21" t="str">
        <f>IF(B119="","",VLOOKUP(B119,LISTAS!$F$5:$I$204,2,0))</f>
        <v/>
      </c>
      <c r="D119" s="21" t="str">
        <f>IF(B119="","",VLOOKUP(B119,LISTAS!$F$5:$I$207,4,0))</f>
        <v/>
      </c>
      <c r="E119" s="36"/>
      <c r="G119" s="32"/>
      <c r="H119" s="33"/>
      <c r="I119" s="33"/>
      <c r="J119" s="32"/>
      <c r="K119" s="32"/>
      <c r="L119" s="32" t="str">
        <f>IF(K119="","",LARGE(G105:G124,M119))</f>
        <v/>
      </c>
      <c r="M119" s="44">
        <v>15</v>
      </c>
      <c r="N119" s="26"/>
      <c r="O119" s="45" t="str">
        <f>IF(R119&lt;&gt;"",_xlfn.RANK.EQ(R119,R105:R124,0),"")</f>
        <v/>
      </c>
      <c r="P119" s="23" t="str">
        <f>IF(K119="","",VLOOKUP(L119,G105:J124,2,0))</f>
        <v/>
      </c>
      <c r="Q119" s="23" t="str">
        <f>IF(K119="","",VLOOKUP(P119,LISTAS!$F$5:$G$204,2,0))</f>
        <v/>
      </c>
      <c r="R119" s="37" t="str">
        <f>IF(K119="","",VLOOKUP(L119,G105:J124,4,0))</f>
        <v/>
      </c>
      <c r="S119" s="24" t="str">
        <f t="shared" si="32"/>
        <v/>
      </c>
      <c r="T119" s="24" t="str">
        <f t="shared" si="33"/>
        <v/>
      </c>
    </row>
    <row r="120" spans="2:20" s="5" customFormat="1" ht="18.75" customHeight="1" x14ac:dyDescent="0.3">
      <c r="B120" s="21"/>
      <c r="C120" s="21" t="str">
        <f>IF(B120="","",VLOOKUP(B120,LISTAS!$F$5:$I$204,2,0))</f>
        <v/>
      </c>
      <c r="D120" s="21" t="str">
        <f>IF(B120="","",VLOOKUP(B120,LISTAS!$F$5:$I$207,4,0))</f>
        <v/>
      </c>
      <c r="E120" s="36"/>
      <c r="G120" s="32"/>
      <c r="H120" s="33"/>
      <c r="I120" s="33"/>
      <c r="J120" s="32"/>
      <c r="K120" s="32"/>
      <c r="L120" s="32" t="str">
        <f>IF(K120="","",LARGE(G105:G124,M120))</f>
        <v/>
      </c>
      <c r="M120" s="44">
        <v>16</v>
      </c>
      <c r="N120" s="26"/>
      <c r="O120" s="45" t="str">
        <f>IF(R120&lt;&gt;"",_xlfn.RANK.EQ(R120,R105:R124,0),"")</f>
        <v/>
      </c>
      <c r="P120" s="23" t="str">
        <f>IF(K120="","",VLOOKUP(L120,G105:J124,2,0))</f>
        <v/>
      </c>
      <c r="Q120" s="23" t="str">
        <f>IF(K120="","",VLOOKUP(P120,LISTAS!$F$5:$G$204,2,0))</f>
        <v/>
      </c>
      <c r="R120" s="37" t="str">
        <f>IF(K120="","",VLOOKUP(L120,G105:J124,4,0))</f>
        <v/>
      </c>
      <c r="S120" s="24" t="str">
        <f t="shared" si="32"/>
        <v/>
      </c>
      <c r="T120" s="24" t="str">
        <f t="shared" si="33"/>
        <v/>
      </c>
    </row>
    <row r="121" spans="2:20" s="5" customFormat="1" ht="18.75" customHeight="1" x14ac:dyDescent="0.3">
      <c r="B121" s="21"/>
      <c r="C121" s="21" t="str">
        <f>IF(B121="","",VLOOKUP(B121,LISTAS!$F$5:$I$204,2,0))</f>
        <v/>
      </c>
      <c r="D121" s="21" t="str">
        <f>IF(B121="","",VLOOKUP(B121,LISTAS!$F$5:$I$207,4,0))</f>
        <v/>
      </c>
      <c r="E121" s="36"/>
      <c r="G121" s="32" t="str">
        <f t="shared" si="28"/>
        <v/>
      </c>
      <c r="H121" s="33" t="str">
        <f t="shared" ref="H121:I124" si="34">IF($K121="","",IF(B121="","",B121))</f>
        <v/>
      </c>
      <c r="I121" s="33" t="str">
        <f t="shared" si="34"/>
        <v/>
      </c>
      <c r="J121" s="32" t="str">
        <f t="shared" si="30"/>
        <v/>
      </c>
      <c r="K121" s="32" t="str">
        <f t="shared" si="31"/>
        <v/>
      </c>
      <c r="L121" s="32" t="str">
        <f>IF(K121="","",LARGE(G105:G124,M121))</f>
        <v/>
      </c>
      <c r="M121" s="44">
        <v>17</v>
      </c>
      <c r="N121" s="26"/>
      <c r="O121" s="45" t="str">
        <f>IF(R121&lt;&gt;"",_xlfn.RANK.EQ(R121,R105:R124,0),"")</f>
        <v/>
      </c>
      <c r="P121" s="23" t="str">
        <f>IF(K121="","",VLOOKUP(L121,G105:J124,2,0))</f>
        <v/>
      </c>
      <c r="Q121" s="23" t="str">
        <f>IF(K121="","",VLOOKUP(P121,LISTAS!$F$5:$G$204,2,0))</f>
        <v/>
      </c>
      <c r="R121" s="37" t="str">
        <f>IF(K121="","",VLOOKUP(L121,G105:J124,4,0))</f>
        <v/>
      </c>
      <c r="S121" s="24" t="str">
        <f t="shared" si="32"/>
        <v/>
      </c>
      <c r="T121" s="24" t="str">
        <f t="shared" si="33"/>
        <v/>
      </c>
    </row>
    <row r="122" spans="2:20" s="5" customFormat="1" ht="18.75" customHeight="1" x14ac:dyDescent="0.3">
      <c r="B122" s="21"/>
      <c r="C122" s="21" t="str">
        <f>IF(B122="","",VLOOKUP(B122,LISTAS!$F$5:$I$204,2,0))</f>
        <v/>
      </c>
      <c r="D122" s="21" t="str">
        <f>IF(B122="","",VLOOKUP(B122,LISTAS!$F$5:$I$207,4,0))</f>
        <v/>
      </c>
      <c r="E122" s="36"/>
      <c r="G122" s="32" t="str">
        <f t="shared" si="28"/>
        <v/>
      </c>
      <c r="H122" s="33" t="str">
        <f t="shared" si="34"/>
        <v/>
      </c>
      <c r="I122" s="33" t="str">
        <f t="shared" si="34"/>
        <v/>
      </c>
      <c r="J122" s="32" t="str">
        <f t="shared" si="30"/>
        <v/>
      </c>
      <c r="K122" s="32" t="str">
        <f t="shared" si="31"/>
        <v/>
      </c>
      <c r="L122" s="32" t="str">
        <f>IF(K122="","",LARGE(G105:G124,M122))</f>
        <v/>
      </c>
      <c r="M122" s="44">
        <v>18</v>
      </c>
      <c r="N122" s="26"/>
      <c r="O122" s="45" t="str">
        <f>IF(R122&lt;&gt;"",_xlfn.RANK.EQ(R122,R105:R124,0),"")</f>
        <v/>
      </c>
      <c r="P122" s="23" t="str">
        <f>IF(K122="","",VLOOKUP(L122,G105:J124,2,0))</f>
        <v/>
      </c>
      <c r="Q122" s="23" t="str">
        <f>IF(K122="","",VLOOKUP(P122,LISTAS!$F$5:$G$204,2,0))</f>
        <v/>
      </c>
      <c r="R122" s="37" t="str">
        <f>IF(K122="","",VLOOKUP(L122,G105:J124,4,0))</f>
        <v/>
      </c>
      <c r="S122" s="24" t="str">
        <f t="shared" si="32"/>
        <v/>
      </c>
      <c r="T122" s="24" t="str">
        <f t="shared" si="33"/>
        <v/>
      </c>
    </row>
    <row r="123" spans="2:20" s="5" customFormat="1" ht="18.75" customHeight="1" x14ac:dyDescent="0.3">
      <c r="B123" s="21"/>
      <c r="C123" s="21" t="str">
        <f>IF(B123="","",VLOOKUP(B123,LISTAS!$F$5:$I$204,2,0))</f>
        <v/>
      </c>
      <c r="D123" s="21" t="str">
        <f>IF(B123="","",VLOOKUP(B123,LISTAS!$F$5:$I$207,4,0))</f>
        <v/>
      </c>
      <c r="E123" s="36"/>
      <c r="G123" s="32"/>
      <c r="H123" s="33"/>
      <c r="I123" s="33"/>
      <c r="J123" s="32"/>
      <c r="K123" s="32"/>
      <c r="L123" s="32" t="str">
        <f>IF(K123="","",LARGE(G105:G124,M123))</f>
        <v/>
      </c>
      <c r="M123" s="44">
        <v>19</v>
      </c>
      <c r="N123" s="26"/>
      <c r="O123" s="45" t="str">
        <f>IF(R123&lt;&gt;"",_xlfn.RANK.EQ(R123,R105:R124,0),"")</f>
        <v/>
      </c>
      <c r="P123" s="23" t="str">
        <f>IF(K123="","",VLOOKUP(L123,G105:J124,2,0))</f>
        <v/>
      </c>
      <c r="Q123" s="23" t="str">
        <f>IF(K123="","",VLOOKUP(P123,LISTAS!$F$5:$G$204,2,0))</f>
        <v/>
      </c>
      <c r="R123" s="37" t="str">
        <f>IF(K123="","",VLOOKUP(L123,G105:J124,4,0))</f>
        <v/>
      </c>
      <c r="S123" s="24" t="str">
        <f t="shared" si="32"/>
        <v/>
      </c>
      <c r="T123" s="24" t="str">
        <f t="shared" si="33"/>
        <v/>
      </c>
    </row>
    <row r="124" spans="2:20" s="5" customFormat="1" ht="18.75" customHeight="1" x14ac:dyDescent="0.3">
      <c r="B124" s="21"/>
      <c r="C124" s="21" t="str">
        <f>IF(B124="","",VLOOKUP(B124,LISTAS!$F$5:$I$204,2,0))</f>
        <v/>
      </c>
      <c r="D124" s="21" t="str">
        <f>IF(B124="","",VLOOKUP(B124,LISTAS!$F$5:$I$207,4,0))</f>
        <v/>
      </c>
      <c r="E124" s="36"/>
      <c r="G124" s="32" t="str">
        <f t="shared" si="28"/>
        <v/>
      </c>
      <c r="H124" s="33" t="str">
        <f t="shared" si="34"/>
        <v/>
      </c>
      <c r="I124" s="33" t="str">
        <f t="shared" si="34"/>
        <v/>
      </c>
      <c r="J124" s="32" t="str">
        <f t="shared" si="30"/>
        <v/>
      </c>
      <c r="K124" s="32" t="str">
        <f t="shared" si="31"/>
        <v/>
      </c>
      <c r="L124" s="32" t="str">
        <f>IF(K124="","",LARGE(G105:G124,M124))</f>
        <v/>
      </c>
      <c r="M124" s="44">
        <v>20</v>
      </c>
      <c r="N124" s="26"/>
      <c r="O124" s="45" t="str">
        <f>IF(R124&lt;&gt;"",_xlfn.RANK.EQ(R124,R105:R124,0),"")</f>
        <v/>
      </c>
      <c r="P124" s="23" t="str">
        <f>IF(K124="","",VLOOKUP(L124,G105:J124,2,0))</f>
        <v/>
      </c>
      <c r="Q124" s="23" t="str">
        <f>IF(K124="","",VLOOKUP(P124,LISTAS!$F$5:$G$204,2,0))</f>
        <v/>
      </c>
      <c r="R124" s="37" t="str">
        <f>IF(K124="","",VLOOKUP(L124,G105:J124,4,0))</f>
        <v/>
      </c>
      <c r="S124" s="24" t="str">
        <f t="shared" si="32"/>
        <v/>
      </c>
      <c r="T124" s="24" t="str">
        <f t="shared" si="33"/>
        <v/>
      </c>
    </row>
    <row r="125" spans="2:20" ht="20.25" customHeight="1" x14ac:dyDescent="0.25"/>
    <row r="126" spans="2:20" ht="20.25" customHeight="1" x14ac:dyDescent="0.25"/>
    <row r="153" spans="1:1" x14ac:dyDescent="0.25">
      <c r="A153" s="2"/>
    </row>
    <row r="154" spans="1:1" x14ac:dyDescent="0.25">
      <c r="A154" s="2"/>
    </row>
    <row r="155" spans="1:1" x14ac:dyDescent="0.25">
      <c r="A155" s="15"/>
    </row>
    <row r="257" spans="1:1" x14ac:dyDescent="0.25">
      <c r="A257" s="2"/>
    </row>
    <row r="258" spans="1:1" x14ac:dyDescent="0.25">
      <c r="A258" s="2"/>
    </row>
    <row r="259" spans="1:1" x14ac:dyDescent="0.25">
      <c r="A259" s="15"/>
    </row>
    <row r="361" spans="1:1" x14ac:dyDescent="0.25">
      <c r="A361" s="2"/>
    </row>
    <row r="362" spans="1:1" x14ac:dyDescent="0.25">
      <c r="A362" s="2"/>
    </row>
    <row r="363" spans="1:1" x14ac:dyDescent="0.25">
      <c r="A363" s="15"/>
    </row>
  </sheetData>
  <mergeCells count="17">
    <mergeCell ref="B30:C30"/>
    <mergeCell ref="O30:T30"/>
    <mergeCell ref="B31:T31"/>
    <mergeCell ref="B2:T3"/>
    <mergeCell ref="D5:E5"/>
    <mergeCell ref="B6:T6"/>
    <mergeCell ref="B7:C7"/>
    <mergeCell ref="O7:T7"/>
    <mergeCell ref="B79:T79"/>
    <mergeCell ref="B102:C102"/>
    <mergeCell ref="O102:T102"/>
    <mergeCell ref="B103:T103"/>
    <mergeCell ref="B54:C54"/>
    <mergeCell ref="O54:T54"/>
    <mergeCell ref="B55:T55"/>
    <mergeCell ref="B78:C78"/>
    <mergeCell ref="O78:T78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8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400-000000000000}">
          <x14:formula1>
            <xm:f>LISTAS!$F$5:$F$204</xm:f>
          </x14:formula1>
          <xm:sqref>B9:B28 B33:B52 B57:B76 B81:B100 B105:B124</xm:sqref>
        </x14:dataValidation>
        <x14:dataValidation type="list" allowBlank="1" showInputMessage="1" showErrorMessage="1" xr:uid="{00000000-0002-0000-0400-000001000000}">
          <x14:formula1>
            <xm:f>LISTAS!$D$5:$D$6</xm:f>
          </x14:formula1>
          <xm:sqref>F7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363"/>
  <sheetViews>
    <sheetView topLeftCell="B28" workbookViewId="0">
      <selection activeCell="E105" sqref="E105:E106"/>
    </sheetView>
  </sheetViews>
  <sheetFormatPr defaultRowHeight="14.25" x14ac:dyDescent="0.25"/>
  <cols>
    <col min="1" max="1" width="1.28515625" style="5" customWidth="1"/>
    <col min="2" max="2" width="36.7109375" style="2" customWidth="1"/>
    <col min="3" max="3" width="22" style="2" bestFit="1" customWidth="1"/>
    <col min="4" max="5" width="16" style="2" customWidth="1"/>
    <col min="6" max="6" width="4.7109375" style="2" bestFit="1" customWidth="1"/>
    <col min="7" max="11" width="9.140625" style="2" hidden="1" customWidth="1"/>
    <col min="12" max="12" width="7.5703125" style="2" hidden="1" customWidth="1"/>
    <col min="13" max="13" width="3.42578125" style="2" hidden="1" customWidth="1"/>
    <col min="14" max="14" width="3.42578125" style="2" customWidth="1"/>
    <col min="15" max="15" width="18.42578125" style="2" bestFit="1" customWidth="1"/>
    <col min="16" max="16" width="36.7109375" style="2" customWidth="1"/>
    <col min="17" max="18" width="16" style="2" customWidth="1"/>
    <col min="19" max="20" width="16" style="31" customWidth="1"/>
    <col min="21" max="16384" width="9.140625" style="2"/>
  </cols>
  <sheetData>
    <row r="1" spans="1:20" s="5" customFormat="1" ht="6" customHeight="1" x14ac:dyDescent="0.25">
      <c r="B1" s="6"/>
      <c r="C1" s="6"/>
      <c r="D1" s="6"/>
      <c r="E1" s="6"/>
      <c r="G1" s="7"/>
      <c r="H1" s="8"/>
      <c r="I1" s="8"/>
      <c r="J1" s="8"/>
      <c r="K1" s="9"/>
      <c r="L1" s="8"/>
      <c r="S1" s="30"/>
      <c r="T1" s="30"/>
    </row>
    <row r="2" spans="1:20" s="1" customFormat="1" ht="60.75" customHeight="1" x14ac:dyDescent="0.25"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</row>
    <row r="3" spans="1:20" s="1" customFormat="1" ht="60.75" customHeight="1" x14ac:dyDescent="0.25"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</row>
    <row r="4" spans="1:20" x14ac:dyDescent="0.25">
      <c r="A4" s="2"/>
      <c r="G4" s="7"/>
      <c r="H4" s="8"/>
      <c r="I4" s="8"/>
      <c r="J4" s="8"/>
      <c r="K4" s="9"/>
      <c r="L4" s="8"/>
    </row>
    <row r="5" spans="1:20" x14ac:dyDescent="0.25">
      <c r="A5" s="2"/>
      <c r="D5" s="62"/>
      <c r="E5" s="63"/>
      <c r="F5" s="10"/>
      <c r="G5" s="7"/>
      <c r="H5" s="8"/>
      <c r="I5" s="8"/>
      <c r="J5" s="8"/>
      <c r="K5" s="9"/>
      <c r="L5" s="8"/>
    </row>
    <row r="6" spans="1:20" ht="32.25" customHeight="1" x14ac:dyDescent="0.25">
      <c r="A6" s="2"/>
      <c r="B6" s="59" t="s">
        <v>27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1"/>
    </row>
    <row r="7" spans="1:20" ht="20.25" customHeight="1" x14ac:dyDescent="0.25">
      <c r="A7" s="2"/>
      <c r="B7" s="54" t="s">
        <v>10</v>
      </c>
      <c r="C7" s="55"/>
      <c r="E7" s="34" t="s">
        <v>11</v>
      </c>
      <c r="F7" s="35" t="s">
        <v>12</v>
      </c>
      <c r="G7" s="11"/>
      <c r="H7" s="12"/>
      <c r="I7" s="12"/>
      <c r="J7" s="12"/>
      <c r="K7" s="13"/>
      <c r="L7" s="12"/>
      <c r="M7" s="14"/>
      <c r="N7" s="43"/>
      <c r="O7" s="56" t="s">
        <v>13</v>
      </c>
      <c r="P7" s="57"/>
      <c r="Q7" s="57"/>
      <c r="R7" s="57"/>
      <c r="S7" s="57"/>
      <c r="T7" s="58"/>
    </row>
    <row r="8" spans="1:20" s="15" customFormat="1" ht="28.5" customHeight="1" x14ac:dyDescent="0.25">
      <c r="B8" s="16" t="s">
        <v>14</v>
      </c>
      <c r="C8" s="16" t="s">
        <v>1</v>
      </c>
      <c r="D8" s="16" t="s">
        <v>15</v>
      </c>
      <c r="E8" s="16" t="s">
        <v>2</v>
      </c>
      <c r="F8" s="17"/>
      <c r="G8" s="18"/>
      <c r="H8" s="19"/>
      <c r="I8" s="19"/>
      <c r="J8" s="19"/>
      <c r="K8" s="20"/>
      <c r="L8" s="19"/>
      <c r="M8" s="18"/>
      <c r="N8" s="18"/>
      <c r="O8" s="27" t="s">
        <v>4</v>
      </c>
      <c r="P8" s="27" t="s">
        <v>14</v>
      </c>
      <c r="Q8" s="27" t="s">
        <v>1</v>
      </c>
      <c r="R8" s="27" t="s">
        <v>2</v>
      </c>
      <c r="S8" s="42" t="s">
        <v>17</v>
      </c>
      <c r="T8" s="42" t="s">
        <v>18</v>
      </c>
    </row>
    <row r="9" spans="1:20" s="5" customFormat="1" ht="18.75" customHeight="1" x14ac:dyDescent="0.25">
      <c r="B9" s="21"/>
      <c r="C9" s="21" t="str">
        <f>IF(B9="","",VLOOKUP(B9,LISTAS!$F$5:$I$204,2,0))</f>
        <v/>
      </c>
      <c r="D9" s="21" t="str">
        <f>IF(B9="","",VLOOKUP(B9,LISTAS!$F$5:$I$207,4,0))</f>
        <v/>
      </c>
      <c r="E9" s="36"/>
      <c r="G9" s="32" t="str">
        <f t="shared" ref="G9:G28" si="0">IF(E9="","",E9+(ROW(E9)/10000))</f>
        <v/>
      </c>
      <c r="H9" s="33" t="str">
        <f t="shared" ref="H9:I15" si="1">IF($K9="","",IF(B9="","",B9))</f>
        <v/>
      </c>
      <c r="I9" s="33" t="str">
        <f t="shared" si="1"/>
        <v/>
      </c>
      <c r="J9" s="32" t="str">
        <f t="shared" ref="J9:J28" si="2">IF($K9="","",E9)</f>
        <v/>
      </c>
      <c r="K9" s="32" t="str">
        <f t="shared" ref="K9:K28" si="3">G9</f>
        <v/>
      </c>
      <c r="L9" s="32" t="str">
        <f>IF(K9="","",LARGE(G9:G28,M9))</f>
        <v/>
      </c>
      <c r="M9" s="44">
        <v>1</v>
      </c>
      <c r="N9" s="22"/>
      <c r="O9" s="45" t="str">
        <f>IF(R9&lt;&gt;"",_xlfn.RANK.EQ(R9,R9:R28,0),"")</f>
        <v/>
      </c>
      <c r="P9" s="23" t="str">
        <f>IF(K9="","",VLOOKUP(L9,G9:J28,2,0))</f>
        <v/>
      </c>
      <c r="Q9" s="23" t="str">
        <f>IF(K9="","",VLOOKUP(P9,LISTAS!$F$5:$G$204,2,0))</f>
        <v/>
      </c>
      <c r="R9" s="37" t="str">
        <f>IF(K9="","",VLOOKUP(L9,G9:J28,4,0))</f>
        <v/>
      </c>
      <c r="S9" s="24" t="str">
        <f>IF($O9="","",IF($O9=1,400,IF($O9=2,340,IF($O9=3,300,IF($O9=4,280,IF($O9=5,270,IF($O9=6,260,IF($O9=7,250,IF($O9=8,240,IF($O9=9,200,IF($O9=10,200,IF($O9=11,200,IF($O9=12,200,IF($O9=13,200,IF($O9=14,200,IF($O9=15,200,IF($O9=16,200,IF($O9&gt;16,"",""))))))))))))))))))</f>
        <v/>
      </c>
      <c r="T9" s="24" t="str">
        <f>IF(O9="","",IF($F$7="NÃO","",IF(O9=1,400,IF(O9=2,340,IF(O9=3,300,IF(O9=4,280,IF(O9=5,270,IF(O9=6,260,IF(O9=7,250,IF(O9=8,240,IF(O9=9,200,IF(O9=10,200,IF(O9=11,200,IF(O9=12,200,IF(O9=13,200,IF(O9=14,200,IF(O9=15,200,IF(O9=16,200,IF(O9&gt;16,"","")))))))))))))))))))</f>
        <v/>
      </c>
    </row>
    <row r="10" spans="1:20" s="5" customFormat="1" ht="18.75" customHeight="1" x14ac:dyDescent="0.25">
      <c r="B10" s="21"/>
      <c r="C10" s="21" t="str">
        <f>IF(B10="","",VLOOKUP(B10,LISTAS!$F$5:$I$204,2,0))</f>
        <v/>
      </c>
      <c r="D10" s="21" t="str">
        <f>IF(B10="","",VLOOKUP(B10,LISTAS!$F$5:$I$207,4,0))</f>
        <v/>
      </c>
      <c r="E10" s="36"/>
      <c r="G10" s="32" t="str">
        <f t="shared" si="0"/>
        <v/>
      </c>
      <c r="H10" s="33" t="str">
        <f t="shared" si="1"/>
        <v/>
      </c>
      <c r="I10" s="33" t="str">
        <f t="shared" si="1"/>
        <v/>
      </c>
      <c r="J10" s="32" t="str">
        <f t="shared" si="2"/>
        <v/>
      </c>
      <c r="K10" s="32" t="str">
        <f t="shared" si="3"/>
        <v/>
      </c>
      <c r="L10" s="32" t="str">
        <f>IF(K10="","",LARGE(G9:G28,M10))</f>
        <v/>
      </c>
      <c r="M10" s="44">
        <v>2</v>
      </c>
      <c r="N10" s="25"/>
      <c r="O10" s="45" t="str">
        <f>IF(R10&lt;&gt;"",_xlfn.RANK.EQ(R10,R9:R28,0),"")</f>
        <v/>
      </c>
      <c r="P10" s="23" t="str">
        <f>IF(K10="","",VLOOKUP(L10,G9:J28,2,0))</f>
        <v/>
      </c>
      <c r="Q10" s="23" t="str">
        <f>IF(K10="","",VLOOKUP(P10,LISTAS!$F$5:$G$204,2,0))</f>
        <v/>
      </c>
      <c r="R10" s="37" t="str">
        <f>IF(K10="","",VLOOKUP(L10,G9:J28,4,0))</f>
        <v/>
      </c>
      <c r="S10" s="24" t="str">
        <f t="shared" ref="S10:S28" si="4">IF($O10="","",IF($O10=1,400,IF($O10=2,340,IF($O10=3,300,IF($O10=4,280,IF($O10=5,270,IF($O10=6,260,IF($O10=7,250,IF($O10=8,240,IF($O10=9,200,IF($O10=10,200,IF($O10=11,200,IF($O10=12,200,IF($O10=13,200,IF($O10=14,200,IF($O10=15,200,IF($O10=16,200,IF($O10&gt;16,"",""))))))))))))))))))</f>
        <v/>
      </c>
      <c r="T10" s="24" t="str">
        <f t="shared" ref="T10:T28" si="5">IF(O10="","",IF($F$7="NÃO","",IF(O10=1,400,IF(O10=2,340,IF(O10=3,300,IF(O10=4,280,IF(O10=5,270,IF(O10=6,260,IF(O10=7,250,IF(O10=8,240,IF(O10=9,200,IF(O10=10,200,IF(O10=11,200,IF(O10=12,200,IF(O10=13,200,IF(O10=14,200,IF(O10=15,200,IF(O10=16,200,IF(O10&gt;16,"","")))))))))))))))))))</f>
        <v/>
      </c>
    </row>
    <row r="11" spans="1:20" s="5" customFormat="1" ht="18.75" customHeight="1" x14ac:dyDescent="0.3">
      <c r="B11" s="21"/>
      <c r="C11" s="21" t="str">
        <f>IF(B11="","",VLOOKUP(B11,LISTAS!$F$5:$I$204,2,0))</f>
        <v/>
      </c>
      <c r="D11" s="21" t="str">
        <f>IF(B11="","",VLOOKUP(B11,LISTAS!$F$5:$I$207,4,0))</f>
        <v/>
      </c>
      <c r="E11" s="36"/>
      <c r="G11" s="32" t="str">
        <f t="shared" si="0"/>
        <v/>
      </c>
      <c r="H11" s="33" t="str">
        <f t="shared" si="1"/>
        <v/>
      </c>
      <c r="I11" s="33" t="str">
        <f t="shared" si="1"/>
        <v/>
      </c>
      <c r="J11" s="32" t="str">
        <f t="shared" si="2"/>
        <v/>
      </c>
      <c r="K11" s="32" t="str">
        <f t="shared" si="3"/>
        <v/>
      </c>
      <c r="L11" s="32" t="str">
        <f>IF(K11="","",LARGE(G9:G28,M11))</f>
        <v/>
      </c>
      <c r="M11" s="44">
        <v>3</v>
      </c>
      <c r="N11" s="26"/>
      <c r="O11" s="45" t="str">
        <f>IF(R11&lt;&gt;"",_xlfn.RANK.EQ(R11,R9:R28,0),"")</f>
        <v/>
      </c>
      <c r="P11" s="23" t="str">
        <f>IF(K11="","",VLOOKUP(L11,G9:J28,2,0))</f>
        <v/>
      </c>
      <c r="Q11" s="23" t="str">
        <f>IF(K11="","",VLOOKUP(P11,LISTAS!$F$5:$G$204,2,0))</f>
        <v/>
      </c>
      <c r="R11" s="37" t="str">
        <f>IF(K11="","",VLOOKUP(L11,G9:J28,4,0))</f>
        <v/>
      </c>
      <c r="S11" s="24" t="str">
        <f t="shared" si="4"/>
        <v/>
      </c>
      <c r="T11" s="24" t="str">
        <f t="shared" si="5"/>
        <v/>
      </c>
    </row>
    <row r="12" spans="1:20" s="5" customFormat="1" ht="18.75" customHeight="1" x14ac:dyDescent="0.3">
      <c r="B12" s="21"/>
      <c r="C12" s="21" t="str">
        <f>IF(B12="","",VLOOKUP(B12,LISTAS!$F$5:$I$204,2,0))</f>
        <v/>
      </c>
      <c r="D12" s="21" t="str">
        <f>IF(B12="","",VLOOKUP(B12,LISTAS!$F$5:$I$207,4,0))</f>
        <v/>
      </c>
      <c r="E12" s="36"/>
      <c r="G12" s="32" t="str">
        <f t="shared" si="0"/>
        <v/>
      </c>
      <c r="H12" s="33" t="str">
        <f t="shared" si="1"/>
        <v/>
      </c>
      <c r="I12" s="33" t="str">
        <f t="shared" si="1"/>
        <v/>
      </c>
      <c r="J12" s="32" t="str">
        <f t="shared" si="2"/>
        <v/>
      </c>
      <c r="K12" s="32" t="str">
        <f t="shared" si="3"/>
        <v/>
      </c>
      <c r="L12" s="32" t="str">
        <f>IF(K12="","",LARGE(G9:G28,M12))</f>
        <v/>
      </c>
      <c r="M12" s="44">
        <v>4</v>
      </c>
      <c r="N12" s="26"/>
      <c r="O12" s="45" t="str">
        <f>IF(R12&lt;&gt;"",_xlfn.RANK.EQ(R12,R9:R28,0),"")</f>
        <v/>
      </c>
      <c r="P12" s="23" t="str">
        <f>IF(K12="","",VLOOKUP(L12,G9:J28,2,0))</f>
        <v/>
      </c>
      <c r="Q12" s="23" t="str">
        <f>IF(K12="","",VLOOKUP(P12,LISTAS!$F$5:$G$204,2,0))</f>
        <v/>
      </c>
      <c r="R12" s="37" t="str">
        <f>IF(K12="","",VLOOKUP(L12,G9:J28,4,0))</f>
        <v/>
      </c>
      <c r="S12" s="24" t="str">
        <f t="shared" si="4"/>
        <v/>
      </c>
      <c r="T12" s="24" t="str">
        <f t="shared" si="5"/>
        <v/>
      </c>
    </row>
    <row r="13" spans="1:20" s="5" customFormat="1" ht="18.75" customHeight="1" x14ac:dyDescent="0.3">
      <c r="B13" s="21"/>
      <c r="C13" s="21" t="str">
        <f>IF(B13="","",VLOOKUP(B13,LISTAS!$F$5:$I$204,2,0))</f>
        <v/>
      </c>
      <c r="D13" s="21" t="str">
        <f>IF(B13="","",VLOOKUP(B13,LISTAS!$F$5:$I$207,4,0))</f>
        <v/>
      </c>
      <c r="E13" s="36"/>
      <c r="G13" s="32" t="str">
        <f t="shared" si="0"/>
        <v/>
      </c>
      <c r="H13" s="33" t="str">
        <f t="shared" si="1"/>
        <v/>
      </c>
      <c r="I13" s="33" t="str">
        <f t="shared" si="1"/>
        <v/>
      </c>
      <c r="J13" s="32" t="str">
        <f t="shared" si="2"/>
        <v/>
      </c>
      <c r="K13" s="32" t="str">
        <f t="shared" si="3"/>
        <v/>
      </c>
      <c r="L13" s="32" t="str">
        <f>IF(K13="","",LARGE(G9:G28,M13))</f>
        <v/>
      </c>
      <c r="M13" s="44">
        <v>5</v>
      </c>
      <c r="N13" s="26"/>
      <c r="O13" s="45" t="str">
        <f>IF(R13&lt;&gt;"",_xlfn.RANK.EQ(R13,R9:R28,0),"")</f>
        <v/>
      </c>
      <c r="P13" s="23" t="str">
        <f>IF(K13="","",VLOOKUP(L13,G9:J28,2,0))</f>
        <v/>
      </c>
      <c r="Q13" s="23" t="str">
        <f>IF(K13="","",VLOOKUP(P13,LISTAS!$F$5:$G$204,2,0))</f>
        <v/>
      </c>
      <c r="R13" s="37" t="str">
        <f>IF(K13="","",VLOOKUP(L13,G9:J28,4,0))</f>
        <v/>
      </c>
      <c r="S13" s="24" t="str">
        <f t="shared" si="4"/>
        <v/>
      </c>
      <c r="T13" s="24" t="str">
        <f t="shared" si="5"/>
        <v/>
      </c>
    </row>
    <row r="14" spans="1:20" s="5" customFormat="1" ht="18.75" customHeight="1" x14ac:dyDescent="0.3">
      <c r="B14" s="21"/>
      <c r="C14" s="21" t="str">
        <f>IF(B14="","",VLOOKUP(B14,LISTAS!$F$5:$I$204,2,0))</f>
        <v/>
      </c>
      <c r="D14" s="21" t="str">
        <f>IF(B14="","",VLOOKUP(B14,LISTAS!$F$5:$I$207,4,0))</f>
        <v/>
      </c>
      <c r="E14" s="36"/>
      <c r="G14" s="32" t="str">
        <f t="shared" si="0"/>
        <v/>
      </c>
      <c r="H14" s="33" t="str">
        <f t="shared" si="1"/>
        <v/>
      </c>
      <c r="I14" s="33" t="str">
        <f t="shared" si="1"/>
        <v/>
      </c>
      <c r="J14" s="32" t="str">
        <f t="shared" si="2"/>
        <v/>
      </c>
      <c r="K14" s="32" t="str">
        <f t="shared" si="3"/>
        <v/>
      </c>
      <c r="L14" s="32" t="str">
        <f>IF(K14="","",LARGE(G9:G28,M14))</f>
        <v/>
      </c>
      <c r="M14" s="44">
        <v>6</v>
      </c>
      <c r="N14" s="26"/>
      <c r="O14" s="45" t="str">
        <f>IF(R14&lt;&gt;"",_xlfn.RANK.EQ(R14,R9:R28,0),"")</f>
        <v/>
      </c>
      <c r="P14" s="23" t="str">
        <f>IF(K14="","",VLOOKUP(L14,G9:J28,2,0))</f>
        <v/>
      </c>
      <c r="Q14" s="23" t="str">
        <f>IF(K14="","",VLOOKUP(P14,LISTAS!$F$5:$G$204,2,0))</f>
        <v/>
      </c>
      <c r="R14" s="37" t="str">
        <f>IF(K14="","",VLOOKUP(L14,G9:J28,4,0))</f>
        <v/>
      </c>
      <c r="S14" s="24" t="str">
        <f t="shared" si="4"/>
        <v/>
      </c>
      <c r="T14" s="24" t="str">
        <f t="shared" si="5"/>
        <v/>
      </c>
    </row>
    <row r="15" spans="1:20" s="5" customFormat="1" ht="18.75" customHeight="1" x14ac:dyDescent="0.3">
      <c r="B15" s="21"/>
      <c r="C15" s="21" t="str">
        <f>IF(B15="","",VLOOKUP(B15,LISTAS!$F$5:$I$204,2,0))</f>
        <v/>
      </c>
      <c r="D15" s="21" t="str">
        <f>IF(B15="","",VLOOKUP(B15,LISTAS!$F$5:$I$207,4,0))</f>
        <v/>
      </c>
      <c r="E15" s="36"/>
      <c r="G15" s="32" t="str">
        <f t="shared" si="0"/>
        <v/>
      </c>
      <c r="H15" s="33" t="str">
        <f t="shared" si="1"/>
        <v/>
      </c>
      <c r="I15" s="33" t="str">
        <f t="shared" si="1"/>
        <v/>
      </c>
      <c r="J15" s="32" t="str">
        <f t="shared" si="2"/>
        <v/>
      </c>
      <c r="K15" s="32" t="str">
        <f t="shared" si="3"/>
        <v/>
      </c>
      <c r="L15" s="32" t="str">
        <f>IF(K15="","",LARGE(G9:G28,M15))</f>
        <v/>
      </c>
      <c r="M15" s="44">
        <v>7</v>
      </c>
      <c r="N15" s="26"/>
      <c r="O15" s="45" t="str">
        <f>IF(R15&lt;&gt;"",_xlfn.RANK.EQ(R15,R9:R28,0),"")</f>
        <v/>
      </c>
      <c r="P15" s="23" t="str">
        <f>IF(K15="","",VLOOKUP(L15,G9:J28,2,0))</f>
        <v/>
      </c>
      <c r="Q15" s="23" t="str">
        <f>IF(K15="","",VLOOKUP(P15,LISTAS!$F$5:$G$204,2,0))</f>
        <v/>
      </c>
      <c r="R15" s="37" t="str">
        <f>IF(K15="","",VLOOKUP(L15,G9:J28,4,0))</f>
        <v/>
      </c>
      <c r="S15" s="24" t="str">
        <f t="shared" si="4"/>
        <v/>
      </c>
      <c r="T15" s="24" t="str">
        <f t="shared" si="5"/>
        <v/>
      </c>
    </row>
    <row r="16" spans="1:20" s="5" customFormat="1" ht="18.75" customHeight="1" x14ac:dyDescent="0.3">
      <c r="B16" s="21"/>
      <c r="C16" s="21" t="str">
        <f>IF(B16="","",VLOOKUP(B16,LISTAS!$F$5:$I$204,2,0))</f>
        <v/>
      </c>
      <c r="D16" s="21" t="str">
        <f>IF(B16="","",VLOOKUP(B16,LISTAS!$F$5:$I$207,4,0))</f>
        <v/>
      </c>
      <c r="E16" s="36"/>
      <c r="G16" s="32"/>
      <c r="H16" s="33"/>
      <c r="I16" s="33"/>
      <c r="J16" s="32"/>
      <c r="K16" s="32"/>
      <c r="L16" s="32" t="str">
        <f>IF(K16="","",LARGE(G9:G28,M16))</f>
        <v/>
      </c>
      <c r="M16" s="44">
        <v>8</v>
      </c>
      <c r="N16" s="26"/>
      <c r="O16" s="45" t="str">
        <f>IF(R16&lt;&gt;"",_xlfn.RANK.EQ(R16,R9:R28,0),"")</f>
        <v/>
      </c>
      <c r="P16" s="23" t="str">
        <f>IF(K16="","",VLOOKUP(L16,G9:J28,2,0))</f>
        <v/>
      </c>
      <c r="Q16" s="23" t="str">
        <f>IF(K16="","",VLOOKUP(P16,LISTAS!$F$5:$G$204,2,0))</f>
        <v/>
      </c>
      <c r="R16" s="37" t="str">
        <f>IF(K16="","",VLOOKUP(L16,G9:J28,4,0))</f>
        <v/>
      </c>
      <c r="S16" s="24" t="str">
        <f t="shared" si="4"/>
        <v/>
      </c>
      <c r="T16" s="24" t="str">
        <f t="shared" si="5"/>
        <v/>
      </c>
    </row>
    <row r="17" spans="1:20" s="5" customFormat="1" ht="18.75" customHeight="1" x14ac:dyDescent="0.3">
      <c r="B17" s="21"/>
      <c r="C17" s="21" t="str">
        <f>IF(B17="","",VLOOKUP(B17,LISTAS!$F$5:$I$204,2,0))</f>
        <v/>
      </c>
      <c r="D17" s="21" t="str">
        <f>IF(B17="","",VLOOKUP(B17,LISTAS!$F$5:$I$207,4,0))</f>
        <v/>
      </c>
      <c r="E17" s="36"/>
      <c r="G17" s="32"/>
      <c r="H17" s="33"/>
      <c r="I17" s="33"/>
      <c r="J17" s="32"/>
      <c r="K17" s="32"/>
      <c r="L17" s="32" t="str">
        <f>IF(K17="","",LARGE(G9:G28,M17))</f>
        <v/>
      </c>
      <c r="M17" s="44">
        <v>9</v>
      </c>
      <c r="N17" s="26"/>
      <c r="O17" s="45" t="str">
        <f>IF(R17&lt;&gt;"",_xlfn.RANK.EQ(R17,R9:R28,0),"")</f>
        <v/>
      </c>
      <c r="P17" s="23" t="str">
        <f>IF(K17="","",VLOOKUP(L17,G9:J28,2,0))</f>
        <v/>
      </c>
      <c r="Q17" s="23" t="str">
        <f>IF(K17="","",VLOOKUP(P17,LISTAS!$F$5:$G$204,2,0))</f>
        <v/>
      </c>
      <c r="R17" s="37" t="str">
        <f>IF(K17="","",VLOOKUP(L17,G9:J28,4,0))</f>
        <v/>
      </c>
      <c r="S17" s="24" t="str">
        <f t="shared" si="4"/>
        <v/>
      </c>
      <c r="T17" s="24" t="str">
        <f t="shared" si="5"/>
        <v/>
      </c>
    </row>
    <row r="18" spans="1:20" s="5" customFormat="1" ht="18.75" customHeight="1" x14ac:dyDescent="0.3">
      <c r="B18" s="21"/>
      <c r="C18" s="21" t="str">
        <f>IF(B18="","",VLOOKUP(B18,LISTAS!$F$5:$I$204,2,0))</f>
        <v/>
      </c>
      <c r="D18" s="21" t="str">
        <f>IF(B18="","",VLOOKUP(B18,LISTAS!$F$5:$I$207,4,0))</f>
        <v/>
      </c>
      <c r="E18" s="36"/>
      <c r="G18" s="32"/>
      <c r="H18" s="33"/>
      <c r="I18" s="33"/>
      <c r="J18" s="32"/>
      <c r="K18" s="32"/>
      <c r="L18" s="32" t="str">
        <f>IF(K18="","",LARGE(G9:G28,M18))</f>
        <v/>
      </c>
      <c r="M18" s="44">
        <v>10</v>
      </c>
      <c r="N18" s="26"/>
      <c r="O18" s="45" t="str">
        <f>IF(R18&lt;&gt;"",_xlfn.RANK.EQ(R18,R9:R28,0),"")</f>
        <v/>
      </c>
      <c r="P18" s="23" t="str">
        <f>IF(K18="","",VLOOKUP(L18,G9:J28,2,0))</f>
        <v/>
      </c>
      <c r="Q18" s="23" t="str">
        <f>IF(K18="","",VLOOKUP(P18,LISTAS!$F$5:$G$204,2,0))</f>
        <v/>
      </c>
      <c r="R18" s="37" t="str">
        <f>IF(K18="","",VLOOKUP(L18,G9:J28,4,0))</f>
        <v/>
      </c>
      <c r="S18" s="24" t="str">
        <f t="shared" si="4"/>
        <v/>
      </c>
      <c r="T18" s="24" t="str">
        <f t="shared" si="5"/>
        <v/>
      </c>
    </row>
    <row r="19" spans="1:20" s="5" customFormat="1" ht="18.75" customHeight="1" x14ac:dyDescent="0.3">
      <c r="B19" s="21"/>
      <c r="C19" s="21" t="str">
        <f>IF(B19="","",VLOOKUP(B19,LISTAS!$F$5:$I$204,2,0))</f>
        <v/>
      </c>
      <c r="D19" s="21" t="str">
        <f>IF(B19="","",VLOOKUP(B19,LISTAS!$F$5:$I$207,4,0))</f>
        <v/>
      </c>
      <c r="E19" s="36"/>
      <c r="G19" s="32"/>
      <c r="H19" s="33"/>
      <c r="I19" s="33"/>
      <c r="J19" s="32"/>
      <c r="K19" s="32"/>
      <c r="L19" s="32" t="str">
        <f>IF(K19="","",LARGE(G9:G28,M19))</f>
        <v/>
      </c>
      <c r="M19" s="44">
        <v>11</v>
      </c>
      <c r="N19" s="26"/>
      <c r="O19" s="45" t="str">
        <f>IF(R19&lt;&gt;"",_xlfn.RANK.EQ(R19,R9:R28,0),"")</f>
        <v/>
      </c>
      <c r="P19" s="23" t="str">
        <f>IF(K19="","",VLOOKUP(L19,G9:J28,2,0))</f>
        <v/>
      </c>
      <c r="Q19" s="23" t="str">
        <f>IF(K19="","",VLOOKUP(P19,LISTAS!$F$5:$G$204,2,0))</f>
        <v/>
      </c>
      <c r="R19" s="37" t="str">
        <f>IF(K19="","",VLOOKUP(L19,G9:J28,4,0))</f>
        <v/>
      </c>
      <c r="S19" s="24" t="str">
        <f t="shared" si="4"/>
        <v/>
      </c>
      <c r="T19" s="24" t="str">
        <f t="shared" si="5"/>
        <v/>
      </c>
    </row>
    <row r="20" spans="1:20" s="5" customFormat="1" ht="18.75" customHeight="1" x14ac:dyDescent="0.3">
      <c r="B20" s="21"/>
      <c r="C20" s="21" t="str">
        <f>IF(B20="","",VLOOKUP(B20,LISTAS!$F$5:$I$204,2,0))</f>
        <v/>
      </c>
      <c r="D20" s="21" t="str">
        <f>IF(B20="","",VLOOKUP(B20,LISTAS!$F$5:$I$207,4,0))</f>
        <v/>
      </c>
      <c r="E20" s="36"/>
      <c r="G20" s="32"/>
      <c r="H20" s="33"/>
      <c r="I20" s="33"/>
      <c r="J20" s="32"/>
      <c r="K20" s="32"/>
      <c r="L20" s="32" t="str">
        <f>IF(K20="","",LARGE(G9:G28,M20))</f>
        <v/>
      </c>
      <c r="M20" s="44">
        <v>12</v>
      </c>
      <c r="N20" s="26"/>
      <c r="O20" s="45" t="str">
        <f>IF(R20&lt;&gt;"",_xlfn.RANK.EQ(R20,R9:R28,0),"")</f>
        <v/>
      </c>
      <c r="P20" s="23" t="str">
        <f>IF(K20="","",VLOOKUP(L20,G9:J28,2,0))</f>
        <v/>
      </c>
      <c r="Q20" s="23" t="str">
        <f>IF(K20="","",VLOOKUP(P20,LISTAS!$F$5:$G$204,2,0))</f>
        <v/>
      </c>
      <c r="R20" s="37" t="str">
        <f>IF(K20="","",VLOOKUP(L20,G9:J28,4,0))</f>
        <v/>
      </c>
      <c r="S20" s="24" t="str">
        <f t="shared" si="4"/>
        <v/>
      </c>
      <c r="T20" s="24" t="str">
        <f t="shared" si="5"/>
        <v/>
      </c>
    </row>
    <row r="21" spans="1:20" s="5" customFormat="1" ht="18.75" customHeight="1" x14ac:dyDescent="0.3">
      <c r="B21" s="21"/>
      <c r="C21" s="21" t="str">
        <f>IF(B21="","",VLOOKUP(B21,LISTAS!$F$5:$I$204,2,0))</f>
        <v/>
      </c>
      <c r="D21" s="21" t="str">
        <f>IF(B21="","",VLOOKUP(B21,LISTAS!$F$5:$I$207,4,0))</f>
        <v/>
      </c>
      <c r="E21" s="36"/>
      <c r="G21" s="32"/>
      <c r="H21" s="33"/>
      <c r="I21" s="33"/>
      <c r="J21" s="32"/>
      <c r="K21" s="32"/>
      <c r="L21" s="32" t="str">
        <f>IF(K21="","",LARGE(G9:G28,M21))</f>
        <v/>
      </c>
      <c r="M21" s="44">
        <v>13</v>
      </c>
      <c r="N21" s="26"/>
      <c r="O21" s="45" t="str">
        <f>IF(R21&lt;&gt;"",_xlfn.RANK.EQ(R21,R9:R28,0),"")</f>
        <v/>
      </c>
      <c r="P21" s="23" t="str">
        <f>IF(K21="","",VLOOKUP(L21,G9:J28,2,0))</f>
        <v/>
      </c>
      <c r="Q21" s="23" t="str">
        <f>IF(K21="","",VLOOKUP(P21,LISTAS!$F$5:$G$204,2,0))</f>
        <v/>
      </c>
      <c r="R21" s="37" t="str">
        <f>IF(K21="","",VLOOKUP(L21,G9:J28,4,0))</f>
        <v/>
      </c>
      <c r="S21" s="24" t="str">
        <f t="shared" si="4"/>
        <v/>
      </c>
      <c r="T21" s="24" t="str">
        <f t="shared" si="5"/>
        <v/>
      </c>
    </row>
    <row r="22" spans="1:20" s="5" customFormat="1" ht="18.75" customHeight="1" x14ac:dyDescent="0.3">
      <c r="B22" s="21"/>
      <c r="C22" s="21" t="str">
        <f>IF(B22="","",VLOOKUP(B22,LISTAS!$F$5:$I$204,2,0))</f>
        <v/>
      </c>
      <c r="D22" s="21" t="str">
        <f>IF(B22="","",VLOOKUP(B22,LISTAS!$F$5:$I$207,4,0))</f>
        <v/>
      </c>
      <c r="E22" s="36"/>
      <c r="G22" s="32"/>
      <c r="H22" s="33"/>
      <c r="I22" s="33"/>
      <c r="J22" s="32"/>
      <c r="K22" s="32"/>
      <c r="L22" s="32" t="str">
        <f>IF(K22="","",LARGE(G9:G28,M22))</f>
        <v/>
      </c>
      <c r="M22" s="44">
        <v>14</v>
      </c>
      <c r="N22" s="26"/>
      <c r="O22" s="45" t="str">
        <f>IF(R22&lt;&gt;"",_xlfn.RANK.EQ(R22,R9:R28,0),"")</f>
        <v/>
      </c>
      <c r="P22" s="23" t="str">
        <f>IF(K22="","",VLOOKUP(L22,G9:J28,2,0))</f>
        <v/>
      </c>
      <c r="Q22" s="23" t="str">
        <f>IF(K22="","",VLOOKUP(P22,LISTAS!$F$5:$G$204,2,0))</f>
        <v/>
      </c>
      <c r="R22" s="37" t="str">
        <f>IF(K22="","",VLOOKUP(L22,G9:J28,4,0))</f>
        <v/>
      </c>
      <c r="S22" s="24" t="str">
        <f t="shared" si="4"/>
        <v/>
      </c>
      <c r="T22" s="24" t="str">
        <f t="shared" si="5"/>
        <v/>
      </c>
    </row>
    <row r="23" spans="1:20" s="5" customFormat="1" ht="18.75" customHeight="1" x14ac:dyDescent="0.3">
      <c r="B23" s="21"/>
      <c r="C23" s="21" t="str">
        <f>IF(B23="","",VLOOKUP(B23,LISTAS!$F$5:$I$204,2,0))</f>
        <v/>
      </c>
      <c r="D23" s="21" t="str">
        <f>IF(B23="","",VLOOKUP(B23,LISTAS!$F$5:$I$207,4,0))</f>
        <v/>
      </c>
      <c r="E23" s="36"/>
      <c r="G23" s="32"/>
      <c r="H23" s="33"/>
      <c r="I23" s="33"/>
      <c r="J23" s="32"/>
      <c r="K23" s="32"/>
      <c r="L23" s="32" t="str">
        <f>IF(K23="","",LARGE(G9:G28,M23))</f>
        <v/>
      </c>
      <c r="M23" s="44">
        <v>15</v>
      </c>
      <c r="N23" s="26"/>
      <c r="O23" s="45" t="str">
        <f>IF(R23&lt;&gt;"",_xlfn.RANK.EQ(R23,R9:R28,0),"")</f>
        <v/>
      </c>
      <c r="P23" s="23" t="str">
        <f>IF(K23="","",VLOOKUP(L23,G9:J28,2,0))</f>
        <v/>
      </c>
      <c r="Q23" s="23" t="str">
        <f>IF(K23="","",VLOOKUP(P23,LISTAS!$F$5:$G$204,2,0))</f>
        <v/>
      </c>
      <c r="R23" s="37" t="str">
        <f>IF(K23="","",VLOOKUP(L23,G9:J28,4,0))</f>
        <v/>
      </c>
      <c r="S23" s="24" t="str">
        <f t="shared" si="4"/>
        <v/>
      </c>
      <c r="T23" s="24" t="str">
        <f t="shared" si="5"/>
        <v/>
      </c>
    </row>
    <row r="24" spans="1:20" s="5" customFormat="1" ht="18.75" customHeight="1" x14ac:dyDescent="0.3">
      <c r="B24" s="21"/>
      <c r="C24" s="21" t="str">
        <f>IF(B24="","",VLOOKUP(B24,LISTAS!$F$5:$I$204,2,0))</f>
        <v/>
      </c>
      <c r="D24" s="21" t="str">
        <f>IF(B24="","",VLOOKUP(B24,LISTAS!$F$5:$I$207,4,0))</f>
        <v/>
      </c>
      <c r="E24" s="36"/>
      <c r="G24" s="32"/>
      <c r="H24" s="33"/>
      <c r="I24" s="33"/>
      <c r="J24" s="32"/>
      <c r="K24" s="32"/>
      <c r="L24" s="32" t="str">
        <f>IF(K24="","",LARGE(G9:G28,M24))</f>
        <v/>
      </c>
      <c r="M24" s="44">
        <v>16</v>
      </c>
      <c r="N24" s="26"/>
      <c r="O24" s="45" t="str">
        <f>IF(R24&lt;&gt;"",_xlfn.RANK.EQ(R24,R9:R28,0),"")</f>
        <v/>
      </c>
      <c r="P24" s="23" t="str">
        <f>IF(K24="","",VLOOKUP(L24,G9:J28,2,0))</f>
        <v/>
      </c>
      <c r="Q24" s="23" t="str">
        <f>IF(K24="","",VLOOKUP(P24,LISTAS!$F$5:$G$204,2,0))</f>
        <v/>
      </c>
      <c r="R24" s="37" t="str">
        <f>IF(K24="","",VLOOKUP(L24,G9:J28,4,0))</f>
        <v/>
      </c>
      <c r="S24" s="24" t="str">
        <f t="shared" si="4"/>
        <v/>
      </c>
      <c r="T24" s="24" t="str">
        <f t="shared" si="5"/>
        <v/>
      </c>
    </row>
    <row r="25" spans="1:20" s="5" customFormat="1" ht="18.75" customHeight="1" x14ac:dyDescent="0.3">
      <c r="B25" s="21"/>
      <c r="C25" s="21" t="str">
        <f>IF(B25="","",VLOOKUP(B25,LISTAS!$F$5:$I$204,2,0))</f>
        <v/>
      </c>
      <c r="D25" s="21" t="str">
        <f>IF(B25="","",VLOOKUP(B25,LISTAS!$F$5:$I$207,4,0))</f>
        <v/>
      </c>
      <c r="E25" s="36"/>
      <c r="G25" s="32" t="str">
        <f t="shared" si="0"/>
        <v/>
      </c>
      <c r="H25" s="33" t="str">
        <f t="shared" ref="H25:I28" si="6">IF($K25="","",IF(B25="","",B25))</f>
        <v/>
      </c>
      <c r="I25" s="33" t="str">
        <f t="shared" si="6"/>
        <v/>
      </c>
      <c r="J25" s="32" t="str">
        <f t="shared" si="2"/>
        <v/>
      </c>
      <c r="K25" s="32" t="str">
        <f t="shared" si="3"/>
        <v/>
      </c>
      <c r="L25" s="32" t="str">
        <f>IF(K25="","",LARGE(G9:G28,M25))</f>
        <v/>
      </c>
      <c r="M25" s="44">
        <v>17</v>
      </c>
      <c r="N25" s="26"/>
      <c r="O25" s="45" t="str">
        <f>IF(R25&lt;&gt;"",_xlfn.RANK.EQ(R25,R9:R28,0),"")</f>
        <v/>
      </c>
      <c r="P25" s="23" t="str">
        <f>IF(K25="","",VLOOKUP(L25,G9:J28,2,0))</f>
        <v/>
      </c>
      <c r="Q25" s="23" t="str">
        <f>IF(K25="","",VLOOKUP(P25,LISTAS!$F$5:$G$204,2,0))</f>
        <v/>
      </c>
      <c r="R25" s="37" t="str">
        <f>IF(K25="","",VLOOKUP(L25,G9:J28,4,0))</f>
        <v/>
      </c>
      <c r="S25" s="24" t="str">
        <f t="shared" si="4"/>
        <v/>
      </c>
      <c r="T25" s="24" t="str">
        <f t="shared" si="5"/>
        <v/>
      </c>
    </row>
    <row r="26" spans="1:20" s="5" customFormat="1" ht="18.75" customHeight="1" x14ac:dyDescent="0.3">
      <c r="B26" s="21"/>
      <c r="C26" s="21" t="str">
        <f>IF(B26="","",VLOOKUP(B26,LISTAS!$F$5:$I$204,2,0))</f>
        <v/>
      </c>
      <c r="D26" s="21" t="str">
        <f>IF(B26="","",VLOOKUP(B26,LISTAS!$F$5:$I$207,4,0))</f>
        <v/>
      </c>
      <c r="E26" s="36"/>
      <c r="G26" s="32" t="str">
        <f t="shared" si="0"/>
        <v/>
      </c>
      <c r="H26" s="33" t="str">
        <f t="shared" si="6"/>
        <v/>
      </c>
      <c r="I26" s="33" t="str">
        <f t="shared" si="6"/>
        <v/>
      </c>
      <c r="J26" s="32" t="str">
        <f t="shared" si="2"/>
        <v/>
      </c>
      <c r="K26" s="32" t="str">
        <f t="shared" si="3"/>
        <v/>
      </c>
      <c r="L26" s="32" t="str">
        <f>IF(K26="","",LARGE(G9:G28,M26))</f>
        <v/>
      </c>
      <c r="M26" s="44">
        <v>18</v>
      </c>
      <c r="N26" s="26"/>
      <c r="O26" s="45" t="str">
        <f>IF(R26&lt;&gt;"",_xlfn.RANK.EQ(R26,R9:R28,0),"")</f>
        <v/>
      </c>
      <c r="P26" s="23" t="str">
        <f>IF(K26="","",VLOOKUP(L26,G9:J28,2,0))</f>
        <v/>
      </c>
      <c r="Q26" s="23" t="str">
        <f>IF(K26="","",VLOOKUP(P26,LISTAS!$F$5:$G$204,2,0))</f>
        <v/>
      </c>
      <c r="R26" s="37" t="str">
        <f>IF(K26="","",VLOOKUP(L26,G9:J28,4,0))</f>
        <v/>
      </c>
      <c r="S26" s="24" t="str">
        <f t="shared" si="4"/>
        <v/>
      </c>
      <c r="T26" s="24" t="str">
        <f t="shared" si="5"/>
        <v/>
      </c>
    </row>
    <row r="27" spans="1:20" s="5" customFormat="1" ht="18.75" customHeight="1" x14ac:dyDescent="0.3">
      <c r="B27" s="21"/>
      <c r="C27" s="21" t="str">
        <f>IF(B27="","",VLOOKUP(B27,LISTAS!$F$5:$I$204,2,0))</f>
        <v/>
      </c>
      <c r="D27" s="21" t="str">
        <f>IF(B27="","",VLOOKUP(B27,LISTAS!$F$5:$I$207,4,0))</f>
        <v/>
      </c>
      <c r="E27" s="36"/>
      <c r="G27" s="32"/>
      <c r="H27" s="33"/>
      <c r="I27" s="33"/>
      <c r="J27" s="32"/>
      <c r="K27" s="32"/>
      <c r="L27" s="32" t="str">
        <f>IF(K27="","",LARGE(G9:G28,M27))</f>
        <v/>
      </c>
      <c r="M27" s="44">
        <v>19</v>
      </c>
      <c r="N27" s="26"/>
      <c r="O27" s="45" t="str">
        <f>IF(R27&lt;&gt;"",_xlfn.RANK.EQ(R27,R9:R28,0),"")</f>
        <v/>
      </c>
      <c r="P27" s="23" t="str">
        <f>IF(K27="","",VLOOKUP(L27,G9:J28,2,0))</f>
        <v/>
      </c>
      <c r="Q27" s="23" t="str">
        <f>IF(K27="","",VLOOKUP(P27,LISTAS!$F$5:$G$204,2,0))</f>
        <v/>
      </c>
      <c r="R27" s="37" t="str">
        <f>IF(K27="","",VLOOKUP(L27,G9:J28,4,0))</f>
        <v/>
      </c>
      <c r="S27" s="24" t="str">
        <f t="shared" si="4"/>
        <v/>
      </c>
      <c r="T27" s="24" t="str">
        <f t="shared" si="5"/>
        <v/>
      </c>
    </row>
    <row r="28" spans="1:20" s="5" customFormat="1" ht="18.75" customHeight="1" x14ac:dyDescent="0.3">
      <c r="B28" s="21"/>
      <c r="C28" s="21" t="str">
        <f>IF(B28="","",VLOOKUP(B28,LISTAS!$F$5:$I$204,2,0))</f>
        <v/>
      </c>
      <c r="D28" s="21" t="str">
        <f>IF(B28="","",VLOOKUP(B28,LISTAS!$F$5:$I$207,4,0))</f>
        <v/>
      </c>
      <c r="E28" s="36"/>
      <c r="G28" s="32" t="str">
        <f t="shared" si="0"/>
        <v/>
      </c>
      <c r="H28" s="33" t="str">
        <f t="shared" si="6"/>
        <v/>
      </c>
      <c r="I28" s="33" t="str">
        <f t="shared" si="6"/>
        <v/>
      </c>
      <c r="J28" s="32" t="str">
        <f t="shared" si="2"/>
        <v/>
      </c>
      <c r="K28" s="32" t="str">
        <f t="shared" si="3"/>
        <v/>
      </c>
      <c r="L28" s="32" t="str">
        <f>IF(K28="","",LARGE(G9:G28,M28))</f>
        <v/>
      </c>
      <c r="M28" s="44">
        <v>20</v>
      </c>
      <c r="N28" s="26"/>
      <c r="O28" s="45" t="str">
        <f>IF(R28&lt;&gt;"",_xlfn.RANK.EQ(R28,R9:R28,0),"")</f>
        <v/>
      </c>
      <c r="P28" s="23" t="str">
        <f>IF(K28="","",VLOOKUP(L28,G9:J28,2,0))</f>
        <v/>
      </c>
      <c r="Q28" s="23" t="str">
        <f>IF(K28="","",VLOOKUP(P28,LISTAS!$F$5:$G$204,2,0))</f>
        <v/>
      </c>
      <c r="R28" s="37" t="str">
        <f>IF(K28="","",VLOOKUP(L28,G9:J28,4,0))</f>
        <v/>
      </c>
      <c r="S28" s="24" t="str">
        <f t="shared" si="4"/>
        <v/>
      </c>
      <c r="T28" s="24" t="str">
        <f t="shared" si="5"/>
        <v/>
      </c>
    </row>
    <row r="29" spans="1:20" ht="20.25" customHeight="1" x14ac:dyDescent="0.25"/>
    <row r="30" spans="1:20" ht="20.25" customHeight="1" x14ac:dyDescent="0.25">
      <c r="A30" s="2"/>
      <c r="B30" s="54" t="s">
        <v>22</v>
      </c>
      <c r="C30" s="55"/>
      <c r="E30" s="34"/>
      <c r="F30" s="35"/>
      <c r="G30" s="11"/>
      <c r="H30" s="12"/>
      <c r="I30" s="12"/>
      <c r="J30" s="12"/>
      <c r="K30" s="13"/>
      <c r="L30" s="12"/>
      <c r="M30" s="14"/>
      <c r="N30" s="43"/>
      <c r="O30" s="56" t="s">
        <v>13</v>
      </c>
      <c r="P30" s="57"/>
      <c r="Q30" s="57"/>
      <c r="R30" s="57"/>
      <c r="S30" s="57"/>
      <c r="T30" s="58"/>
    </row>
    <row r="31" spans="1:20" ht="20.25" hidden="1" customHeight="1" x14ac:dyDescent="0.25">
      <c r="A31" s="2"/>
      <c r="B31" s="51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3"/>
    </row>
    <row r="32" spans="1:20" s="15" customFormat="1" ht="28.5" customHeight="1" x14ac:dyDescent="0.25">
      <c r="B32" s="16" t="s">
        <v>14</v>
      </c>
      <c r="C32" s="16" t="s">
        <v>1</v>
      </c>
      <c r="D32" s="16" t="s">
        <v>15</v>
      </c>
      <c r="E32" s="16" t="s">
        <v>2</v>
      </c>
      <c r="F32" s="17"/>
      <c r="G32" s="18"/>
      <c r="H32" s="19"/>
      <c r="I32" s="19"/>
      <c r="J32" s="19"/>
      <c r="K32" s="20"/>
      <c r="L32" s="19"/>
      <c r="M32" s="18"/>
      <c r="N32" s="18"/>
      <c r="O32" s="27" t="s">
        <v>4</v>
      </c>
      <c r="P32" s="27" t="s">
        <v>14</v>
      </c>
      <c r="Q32" s="27" t="s">
        <v>1</v>
      </c>
      <c r="R32" s="27" t="s">
        <v>16</v>
      </c>
      <c r="S32" s="42" t="s">
        <v>17</v>
      </c>
      <c r="T32" s="42" t="s">
        <v>18</v>
      </c>
    </row>
    <row r="33" spans="2:20" s="5" customFormat="1" ht="18.75" customHeight="1" x14ac:dyDescent="0.25">
      <c r="B33" s="21"/>
      <c r="C33" s="21" t="str">
        <f>IF(B33="","",VLOOKUP(B33,LISTAS!$F$5:$I$204,2,0))</f>
        <v/>
      </c>
      <c r="D33" s="21" t="str">
        <f>IF(B33="","",VLOOKUP(B33,LISTAS!$F$5:$I$207,4,0))</f>
        <v/>
      </c>
      <c r="E33" s="36"/>
      <c r="G33" s="32" t="str">
        <f t="shared" ref="G33:G52" si="7">IF(E33="","",E33+(ROW(E33)/10000))</f>
        <v/>
      </c>
      <c r="H33" s="33" t="str">
        <f t="shared" ref="H33:I39" si="8">IF($K33="","",IF(B33="","",B33))</f>
        <v/>
      </c>
      <c r="I33" s="33" t="str">
        <f t="shared" si="8"/>
        <v/>
      </c>
      <c r="J33" s="32" t="str">
        <f t="shared" ref="J33:J52" si="9">IF($K33="","",E33)</f>
        <v/>
      </c>
      <c r="K33" s="32" t="str">
        <f t="shared" ref="K33:K52" si="10">G33</f>
        <v/>
      </c>
      <c r="L33" s="32" t="str">
        <f>IF(K33="","",LARGE(G33:G52,M33))</f>
        <v/>
      </c>
      <c r="M33" s="44">
        <v>1</v>
      </c>
      <c r="N33" s="22"/>
      <c r="O33" s="45" t="str">
        <f>IF(R33&lt;&gt;"",_xlfn.RANK.EQ(R33,R33:R52,0),"")</f>
        <v/>
      </c>
      <c r="P33" s="23" t="str">
        <f>IF(K33="","",VLOOKUP(L33,G33:J52,2,0))</f>
        <v/>
      </c>
      <c r="Q33" s="23" t="str">
        <f>IF(K33="","",VLOOKUP(P33,LISTAS!$F$5:$G$204,2,0))</f>
        <v/>
      </c>
      <c r="R33" s="37" t="str">
        <f>IF(K33="","",VLOOKUP(L33,G33:J52,4,0))</f>
        <v/>
      </c>
      <c r="S33" s="24" t="str">
        <f>IF($O33="","",IF($O33=1,400,IF($O33=2,340,IF($O33=3,300,IF($O33=4,280,IF($O33=5,270,IF($O33=6,260,IF($O33=7,250,IF($O33=8,240,IF($O33=9,200,IF($O33=10,200,IF($O33=11,200,IF($O33=12,200,IF($O33=13,200,IF($O33=14,200,IF($O33=15,200,IF($O33=16,200,IF($O33&gt;16,"",""))))))))))))))))))</f>
        <v/>
      </c>
      <c r="T33" s="24" t="str">
        <f>IF(O33="","",IF($F$7="NÃO","",IF(O33=1,400,IF(O33=2,340,IF(O33=3,300,IF(O33=4,280,IF(O33=5,270,IF(O33=6,260,IF(O33=7,250,IF(O33=8,240,IF(O33=9,200,IF(O33=10,200,IF(O33=11,200,IF(O33=12,200,IF(O33=13,200,IF(O33=14,200,IF(O33=15,200,IF(O33=16,200,IF(O33&gt;16,"","")))))))))))))))))))</f>
        <v/>
      </c>
    </row>
    <row r="34" spans="2:20" s="5" customFormat="1" ht="18.75" customHeight="1" x14ac:dyDescent="0.25">
      <c r="B34" s="21"/>
      <c r="C34" s="21" t="str">
        <f>IF(B34="","",VLOOKUP(B34,LISTAS!$F$5:$I$204,2,0))</f>
        <v/>
      </c>
      <c r="D34" s="21" t="str">
        <f>IF(B34="","",VLOOKUP(B34,LISTAS!$F$5:$I$207,4,0))</f>
        <v/>
      </c>
      <c r="E34" s="36"/>
      <c r="G34" s="32" t="str">
        <f t="shared" si="7"/>
        <v/>
      </c>
      <c r="H34" s="33" t="str">
        <f t="shared" si="8"/>
        <v/>
      </c>
      <c r="I34" s="33" t="str">
        <f t="shared" si="8"/>
        <v/>
      </c>
      <c r="J34" s="32" t="str">
        <f t="shared" si="9"/>
        <v/>
      </c>
      <c r="K34" s="32" t="str">
        <f t="shared" si="10"/>
        <v/>
      </c>
      <c r="L34" s="32" t="str">
        <f>IF(K34="","",LARGE(G33:G52,M34))</f>
        <v/>
      </c>
      <c r="M34" s="44">
        <v>2</v>
      </c>
      <c r="N34" s="25"/>
      <c r="O34" s="45" t="str">
        <f>IF(R34&lt;&gt;"",_xlfn.RANK.EQ(R34,R33:R52,0),"")</f>
        <v/>
      </c>
      <c r="P34" s="23" t="str">
        <f>IF(K34="","",VLOOKUP(L34,G33:J52,2,0))</f>
        <v/>
      </c>
      <c r="Q34" s="23" t="str">
        <f>IF(K34="","",VLOOKUP(P34,LISTAS!$F$5:$G$204,2,0))</f>
        <v/>
      </c>
      <c r="R34" s="37" t="str">
        <f>IF(K34="","",VLOOKUP(L34,G33:J52,4,0))</f>
        <v/>
      </c>
      <c r="S34" s="24" t="str">
        <f t="shared" ref="S34:S52" si="11">IF($O34="","",IF($O34=1,400,IF($O34=2,340,IF($O34=3,300,IF($O34=4,280,IF($O34=5,270,IF($O34=6,260,IF($O34=7,250,IF($O34=8,240,IF($O34=9,200,IF($O34=10,200,IF($O34=11,200,IF($O34=12,200,IF($O34=13,200,IF($O34=14,200,IF($O34=15,200,IF($O34=16,200,IF($O34&gt;16,"",""))))))))))))))))))</f>
        <v/>
      </c>
      <c r="T34" s="24" t="str">
        <f t="shared" ref="T34:T52" si="12">IF(O34="","",IF($F$7="NÃO","",IF(O34=1,400,IF(O34=2,340,IF(O34=3,300,IF(O34=4,280,IF(O34=5,270,IF(O34=6,260,IF(O34=7,250,IF(O34=8,240,IF(O34=9,200,IF(O34=10,200,IF(O34=11,200,IF(O34=12,200,IF(O34=13,200,IF(O34=14,200,IF(O34=15,200,IF(O34=16,200,IF(O34&gt;16,"","")))))))))))))))))))</f>
        <v/>
      </c>
    </row>
    <row r="35" spans="2:20" s="5" customFormat="1" ht="18.75" customHeight="1" x14ac:dyDescent="0.3">
      <c r="B35" s="21"/>
      <c r="C35" s="21" t="str">
        <f>IF(B35="","",VLOOKUP(B35,LISTAS!$F$5:$I$204,2,0))</f>
        <v/>
      </c>
      <c r="D35" s="21" t="str">
        <f>IF(B35="","",VLOOKUP(B35,LISTAS!$F$5:$I$207,4,0))</f>
        <v/>
      </c>
      <c r="E35" s="36"/>
      <c r="G35" s="32" t="str">
        <f t="shared" si="7"/>
        <v/>
      </c>
      <c r="H35" s="33" t="str">
        <f t="shared" si="8"/>
        <v/>
      </c>
      <c r="I35" s="33" t="str">
        <f t="shared" si="8"/>
        <v/>
      </c>
      <c r="J35" s="32" t="str">
        <f t="shared" si="9"/>
        <v/>
      </c>
      <c r="K35" s="32" t="str">
        <f t="shared" si="10"/>
        <v/>
      </c>
      <c r="L35" s="32" t="str">
        <f>IF(K35="","",LARGE(G33:G52,M35))</f>
        <v/>
      </c>
      <c r="M35" s="44">
        <v>3</v>
      </c>
      <c r="N35" s="26"/>
      <c r="O35" s="45" t="str">
        <f>IF(R35&lt;&gt;"",_xlfn.RANK.EQ(R35,R33:R52,0),"")</f>
        <v/>
      </c>
      <c r="P35" s="23" t="str">
        <f>IF(K35="","",VLOOKUP(L35,G33:J52,2,0))</f>
        <v/>
      </c>
      <c r="Q35" s="23" t="str">
        <f>IF(K35="","",VLOOKUP(P35,LISTAS!$F$5:$G$204,2,0))</f>
        <v/>
      </c>
      <c r="R35" s="37" t="str">
        <f>IF(K35="","",VLOOKUP(L35,G33:J52,4,0))</f>
        <v/>
      </c>
      <c r="S35" s="24" t="str">
        <f t="shared" si="11"/>
        <v/>
      </c>
      <c r="T35" s="24" t="str">
        <f t="shared" si="12"/>
        <v/>
      </c>
    </row>
    <row r="36" spans="2:20" s="5" customFormat="1" ht="18.75" customHeight="1" x14ac:dyDescent="0.3">
      <c r="B36" s="21"/>
      <c r="C36" s="21" t="str">
        <f>IF(B36="","",VLOOKUP(B36,LISTAS!$F$5:$I$204,2,0))</f>
        <v/>
      </c>
      <c r="D36" s="21" t="str">
        <f>IF(B36="","",VLOOKUP(B36,LISTAS!$F$5:$I$207,4,0))</f>
        <v/>
      </c>
      <c r="E36" s="36"/>
      <c r="G36" s="32" t="str">
        <f t="shared" si="7"/>
        <v/>
      </c>
      <c r="H36" s="33" t="str">
        <f t="shared" si="8"/>
        <v/>
      </c>
      <c r="I36" s="33" t="str">
        <f t="shared" si="8"/>
        <v/>
      </c>
      <c r="J36" s="32" t="str">
        <f t="shared" si="9"/>
        <v/>
      </c>
      <c r="K36" s="32" t="str">
        <f t="shared" si="10"/>
        <v/>
      </c>
      <c r="L36" s="32" t="str">
        <f>IF(K36="","",LARGE(G33:G52,M36))</f>
        <v/>
      </c>
      <c r="M36" s="44">
        <v>4</v>
      </c>
      <c r="N36" s="26"/>
      <c r="O36" s="45" t="str">
        <f>IF(R36&lt;&gt;"",_xlfn.RANK.EQ(R36,R33:R52,0),"")</f>
        <v/>
      </c>
      <c r="P36" s="23" t="str">
        <f>IF(K36="","",VLOOKUP(L36,G33:J52,2,0))</f>
        <v/>
      </c>
      <c r="Q36" s="23" t="str">
        <f>IF(K36="","",VLOOKUP(P36,LISTAS!$F$5:$G$204,2,0))</f>
        <v/>
      </c>
      <c r="R36" s="37" t="str">
        <f>IF(K36="","",VLOOKUP(L36,G33:J52,4,0))</f>
        <v/>
      </c>
      <c r="S36" s="24" t="str">
        <f t="shared" si="11"/>
        <v/>
      </c>
      <c r="T36" s="24" t="str">
        <f t="shared" si="12"/>
        <v/>
      </c>
    </row>
    <row r="37" spans="2:20" s="5" customFormat="1" ht="18.75" customHeight="1" x14ac:dyDescent="0.3">
      <c r="B37" s="21"/>
      <c r="C37" s="21" t="str">
        <f>IF(B37="","",VLOOKUP(B37,LISTAS!$F$5:$I$204,2,0))</f>
        <v/>
      </c>
      <c r="D37" s="21" t="str">
        <f>IF(B37="","",VLOOKUP(B37,LISTAS!$F$5:$I$207,4,0))</f>
        <v/>
      </c>
      <c r="E37" s="36"/>
      <c r="G37" s="32" t="str">
        <f t="shared" si="7"/>
        <v/>
      </c>
      <c r="H37" s="33" t="str">
        <f t="shared" si="8"/>
        <v/>
      </c>
      <c r="I37" s="33" t="str">
        <f t="shared" si="8"/>
        <v/>
      </c>
      <c r="J37" s="32" t="str">
        <f t="shared" si="9"/>
        <v/>
      </c>
      <c r="K37" s="32" t="str">
        <f t="shared" si="10"/>
        <v/>
      </c>
      <c r="L37" s="32" t="str">
        <f>IF(K37="","",LARGE(G33:G52,M37))</f>
        <v/>
      </c>
      <c r="M37" s="44">
        <v>5</v>
      </c>
      <c r="N37" s="26"/>
      <c r="O37" s="45" t="str">
        <f>IF(R37&lt;&gt;"",_xlfn.RANK.EQ(R37,R33:R52,0),"")</f>
        <v/>
      </c>
      <c r="P37" s="23" t="str">
        <f>IF(K37="","",VLOOKUP(L37,G33:J52,2,0))</f>
        <v/>
      </c>
      <c r="Q37" s="23" t="str">
        <f>IF(K37="","",VLOOKUP(P37,LISTAS!$F$5:$G$204,2,0))</f>
        <v/>
      </c>
      <c r="R37" s="37" t="str">
        <f>IF(K37="","",VLOOKUP(L37,G33:J52,4,0))</f>
        <v/>
      </c>
      <c r="S37" s="24" t="str">
        <f t="shared" si="11"/>
        <v/>
      </c>
      <c r="T37" s="24" t="str">
        <f t="shared" si="12"/>
        <v/>
      </c>
    </row>
    <row r="38" spans="2:20" s="5" customFormat="1" ht="18.75" customHeight="1" x14ac:dyDescent="0.3">
      <c r="B38" s="21"/>
      <c r="C38" s="21" t="str">
        <f>IF(B38="","",VLOOKUP(B38,LISTAS!$F$5:$I$204,2,0))</f>
        <v/>
      </c>
      <c r="D38" s="21" t="str">
        <f>IF(B38="","",VLOOKUP(B38,LISTAS!$F$5:$I$207,4,0))</f>
        <v/>
      </c>
      <c r="E38" s="36"/>
      <c r="G38" s="32" t="str">
        <f t="shared" si="7"/>
        <v/>
      </c>
      <c r="H38" s="33" t="str">
        <f t="shared" si="8"/>
        <v/>
      </c>
      <c r="I38" s="33" t="str">
        <f t="shared" si="8"/>
        <v/>
      </c>
      <c r="J38" s="32" t="str">
        <f t="shared" si="9"/>
        <v/>
      </c>
      <c r="K38" s="32" t="str">
        <f t="shared" si="10"/>
        <v/>
      </c>
      <c r="L38" s="32" t="str">
        <f>IF(K38="","",LARGE(G33:G52,M38))</f>
        <v/>
      </c>
      <c r="M38" s="44">
        <v>6</v>
      </c>
      <c r="N38" s="26"/>
      <c r="O38" s="45" t="str">
        <f>IF(R38&lt;&gt;"",_xlfn.RANK.EQ(R38,R33:R52,0),"")</f>
        <v/>
      </c>
      <c r="P38" s="23" t="str">
        <f>IF(K38="","",VLOOKUP(L38,G33:J52,2,0))</f>
        <v/>
      </c>
      <c r="Q38" s="23" t="str">
        <f>IF(K38="","",VLOOKUP(P38,LISTAS!$F$5:$G$204,2,0))</f>
        <v/>
      </c>
      <c r="R38" s="37" t="str">
        <f>IF(K38="","",VLOOKUP(L38,G33:J52,4,0))</f>
        <v/>
      </c>
      <c r="S38" s="24" t="str">
        <f t="shared" si="11"/>
        <v/>
      </c>
      <c r="T38" s="24" t="str">
        <f t="shared" si="12"/>
        <v/>
      </c>
    </row>
    <row r="39" spans="2:20" s="5" customFormat="1" ht="18.75" customHeight="1" x14ac:dyDescent="0.3">
      <c r="B39" s="21"/>
      <c r="C39" s="21" t="str">
        <f>IF(B39="","",VLOOKUP(B39,LISTAS!$F$5:$I$204,2,0))</f>
        <v/>
      </c>
      <c r="D39" s="21" t="str">
        <f>IF(B39="","",VLOOKUP(B39,LISTAS!$F$5:$I$207,4,0))</f>
        <v/>
      </c>
      <c r="E39" s="36"/>
      <c r="G39" s="32" t="str">
        <f t="shared" si="7"/>
        <v/>
      </c>
      <c r="H39" s="33" t="str">
        <f t="shared" si="8"/>
        <v/>
      </c>
      <c r="I39" s="33" t="str">
        <f t="shared" si="8"/>
        <v/>
      </c>
      <c r="J39" s="32" t="str">
        <f t="shared" si="9"/>
        <v/>
      </c>
      <c r="K39" s="32" t="str">
        <f t="shared" si="10"/>
        <v/>
      </c>
      <c r="L39" s="32" t="str">
        <f>IF(K39="","",LARGE(G33:G52,M39))</f>
        <v/>
      </c>
      <c r="M39" s="44">
        <v>7</v>
      </c>
      <c r="N39" s="26"/>
      <c r="O39" s="45" t="str">
        <f>IF(R39&lt;&gt;"",_xlfn.RANK.EQ(R39,R33:R52,0),"")</f>
        <v/>
      </c>
      <c r="P39" s="23" t="str">
        <f>IF(K39="","",VLOOKUP(L39,G33:J52,2,0))</f>
        <v/>
      </c>
      <c r="Q39" s="23" t="str">
        <f>IF(K39="","",VLOOKUP(P39,LISTAS!$F$5:$G$204,2,0))</f>
        <v/>
      </c>
      <c r="R39" s="37" t="str">
        <f>IF(K39="","",VLOOKUP(L39,G33:J52,4,0))</f>
        <v/>
      </c>
      <c r="S39" s="24" t="str">
        <f t="shared" si="11"/>
        <v/>
      </c>
      <c r="T39" s="24" t="str">
        <f t="shared" si="12"/>
        <v/>
      </c>
    </row>
    <row r="40" spans="2:20" s="5" customFormat="1" ht="18.75" customHeight="1" x14ac:dyDescent="0.3">
      <c r="B40" s="21"/>
      <c r="C40" s="21" t="str">
        <f>IF(B40="","",VLOOKUP(B40,LISTAS!$F$5:$I$204,2,0))</f>
        <v/>
      </c>
      <c r="D40" s="21" t="str">
        <f>IF(B40="","",VLOOKUP(B40,LISTAS!$F$5:$I$207,4,0))</f>
        <v/>
      </c>
      <c r="E40" s="36"/>
      <c r="G40" s="32"/>
      <c r="H40" s="33"/>
      <c r="I40" s="33"/>
      <c r="J40" s="32"/>
      <c r="K40" s="32"/>
      <c r="L40" s="32" t="str">
        <f>IF(K40="","",LARGE(G33:G52,M40))</f>
        <v/>
      </c>
      <c r="M40" s="44">
        <v>8</v>
      </c>
      <c r="N40" s="26"/>
      <c r="O40" s="45" t="str">
        <f>IF(R40&lt;&gt;"",_xlfn.RANK.EQ(R40,R33:R52,0),"")</f>
        <v/>
      </c>
      <c r="P40" s="23" t="str">
        <f>IF(K40="","",VLOOKUP(L40,G33:J52,2,0))</f>
        <v/>
      </c>
      <c r="Q40" s="23" t="str">
        <f>IF(K40="","",VLOOKUP(P40,LISTAS!$F$5:$G$204,2,0))</f>
        <v/>
      </c>
      <c r="R40" s="37" t="str">
        <f>IF(K40="","",VLOOKUP(L40,G33:J52,4,0))</f>
        <v/>
      </c>
      <c r="S40" s="24" t="str">
        <f t="shared" si="11"/>
        <v/>
      </c>
      <c r="T40" s="24" t="str">
        <f t="shared" si="12"/>
        <v/>
      </c>
    </row>
    <row r="41" spans="2:20" s="5" customFormat="1" ht="18.75" customHeight="1" x14ac:dyDescent="0.3">
      <c r="B41" s="21"/>
      <c r="C41" s="21" t="str">
        <f>IF(B41="","",VLOOKUP(B41,LISTAS!$F$5:$I$204,2,0))</f>
        <v/>
      </c>
      <c r="D41" s="21" t="str">
        <f>IF(B41="","",VLOOKUP(B41,LISTAS!$F$5:$I$207,4,0))</f>
        <v/>
      </c>
      <c r="E41" s="36"/>
      <c r="G41" s="32"/>
      <c r="H41" s="33"/>
      <c r="I41" s="33"/>
      <c r="J41" s="32"/>
      <c r="K41" s="32"/>
      <c r="L41" s="32" t="str">
        <f>IF(K41="","",LARGE(G33:G52,M41))</f>
        <v/>
      </c>
      <c r="M41" s="44">
        <v>9</v>
      </c>
      <c r="N41" s="26"/>
      <c r="O41" s="45" t="str">
        <f>IF(R41&lt;&gt;"",_xlfn.RANK.EQ(R41,R33:R52,0),"")</f>
        <v/>
      </c>
      <c r="P41" s="23" t="str">
        <f>IF(K41="","",VLOOKUP(L41,G33:J52,2,0))</f>
        <v/>
      </c>
      <c r="Q41" s="23" t="str">
        <f>IF(K41="","",VLOOKUP(P41,LISTAS!$F$5:$G$204,2,0))</f>
        <v/>
      </c>
      <c r="R41" s="37" t="str">
        <f>IF(K41="","",VLOOKUP(L41,G33:J52,4,0))</f>
        <v/>
      </c>
      <c r="S41" s="24" t="str">
        <f t="shared" si="11"/>
        <v/>
      </c>
      <c r="T41" s="24" t="str">
        <f t="shared" si="12"/>
        <v/>
      </c>
    </row>
    <row r="42" spans="2:20" s="5" customFormat="1" ht="18.75" customHeight="1" x14ac:dyDescent="0.3">
      <c r="B42" s="21"/>
      <c r="C42" s="21" t="str">
        <f>IF(B42="","",VLOOKUP(B42,LISTAS!$F$5:$I$204,2,0))</f>
        <v/>
      </c>
      <c r="D42" s="21" t="str">
        <f>IF(B42="","",VLOOKUP(B42,LISTAS!$F$5:$I$207,4,0))</f>
        <v/>
      </c>
      <c r="E42" s="36"/>
      <c r="G42" s="32"/>
      <c r="H42" s="33"/>
      <c r="I42" s="33"/>
      <c r="J42" s="32"/>
      <c r="K42" s="32"/>
      <c r="L42" s="32" t="str">
        <f>IF(K42="","",LARGE(G33:G52,M42))</f>
        <v/>
      </c>
      <c r="M42" s="44">
        <v>10</v>
      </c>
      <c r="N42" s="26"/>
      <c r="O42" s="45" t="str">
        <f>IF(R42&lt;&gt;"",_xlfn.RANK.EQ(R42,R33:R52,0),"")</f>
        <v/>
      </c>
      <c r="P42" s="23" t="str">
        <f>IF(K42="","",VLOOKUP(L42,G33:J52,2,0))</f>
        <v/>
      </c>
      <c r="Q42" s="23" t="str">
        <f>IF(K42="","",VLOOKUP(P42,LISTAS!$F$5:$G$204,2,0))</f>
        <v/>
      </c>
      <c r="R42" s="37" t="str">
        <f>IF(K42="","",VLOOKUP(L42,G33:J52,4,0))</f>
        <v/>
      </c>
      <c r="S42" s="24" t="str">
        <f t="shared" si="11"/>
        <v/>
      </c>
      <c r="T42" s="24" t="str">
        <f t="shared" si="12"/>
        <v/>
      </c>
    </row>
    <row r="43" spans="2:20" s="5" customFormat="1" ht="18.75" customHeight="1" x14ac:dyDescent="0.3">
      <c r="B43" s="21"/>
      <c r="C43" s="21" t="str">
        <f>IF(B43="","",VLOOKUP(B43,LISTAS!$F$5:$I$204,2,0))</f>
        <v/>
      </c>
      <c r="D43" s="21" t="str">
        <f>IF(B43="","",VLOOKUP(B43,LISTAS!$F$5:$I$207,4,0))</f>
        <v/>
      </c>
      <c r="E43" s="36"/>
      <c r="G43" s="32"/>
      <c r="H43" s="33"/>
      <c r="I43" s="33"/>
      <c r="J43" s="32"/>
      <c r="K43" s="32"/>
      <c r="L43" s="32" t="str">
        <f>IF(K43="","",LARGE(G33:G52,M43))</f>
        <v/>
      </c>
      <c r="M43" s="44">
        <v>11</v>
      </c>
      <c r="N43" s="26"/>
      <c r="O43" s="45" t="str">
        <f>IF(R43&lt;&gt;"",_xlfn.RANK.EQ(R43,R33:R52,0),"")</f>
        <v/>
      </c>
      <c r="P43" s="23" t="str">
        <f>IF(K43="","",VLOOKUP(L43,G33:J52,2,0))</f>
        <v/>
      </c>
      <c r="Q43" s="23" t="str">
        <f>IF(K43="","",VLOOKUP(P43,LISTAS!$F$5:$G$204,2,0))</f>
        <v/>
      </c>
      <c r="R43" s="37" t="str">
        <f>IF(K43="","",VLOOKUP(L43,G33:J52,4,0))</f>
        <v/>
      </c>
      <c r="S43" s="24" t="str">
        <f t="shared" si="11"/>
        <v/>
      </c>
      <c r="T43" s="24" t="str">
        <f t="shared" si="12"/>
        <v/>
      </c>
    </row>
    <row r="44" spans="2:20" s="5" customFormat="1" ht="18.75" customHeight="1" x14ac:dyDescent="0.3">
      <c r="B44" s="21"/>
      <c r="C44" s="21" t="str">
        <f>IF(B44="","",VLOOKUP(B44,LISTAS!$F$5:$I$204,2,0))</f>
        <v/>
      </c>
      <c r="D44" s="21" t="str">
        <f>IF(B44="","",VLOOKUP(B44,LISTAS!$F$5:$I$207,4,0))</f>
        <v/>
      </c>
      <c r="E44" s="36"/>
      <c r="G44" s="32"/>
      <c r="H44" s="33"/>
      <c r="I44" s="33"/>
      <c r="J44" s="32"/>
      <c r="K44" s="32"/>
      <c r="L44" s="32" t="str">
        <f>IF(K44="","",LARGE(G33:G52,M44))</f>
        <v/>
      </c>
      <c r="M44" s="44">
        <v>12</v>
      </c>
      <c r="N44" s="26"/>
      <c r="O44" s="45" t="str">
        <f>IF(R44&lt;&gt;"",_xlfn.RANK.EQ(R44,R33:R52,0),"")</f>
        <v/>
      </c>
      <c r="P44" s="23" t="str">
        <f>IF(K44="","",VLOOKUP(L44,G33:J52,2,0))</f>
        <v/>
      </c>
      <c r="Q44" s="23" t="str">
        <f>IF(K44="","",VLOOKUP(P44,LISTAS!$F$5:$G$204,2,0))</f>
        <v/>
      </c>
      <c r="R44" s="37" t="str">
        <f>IF(K44="","",VLOOKUP(L44,G33:J52,4,0))</f>
        <v/>
      </c>
      <c r="S44" s="24" t="str">
        <f t="shared" si="11"/>
        <v/>
      </c>
      <c r="T44" s="24" t="str">
        <f t="shared" si="12"/>
        <v/>
      </c>
    </row>
    <row r="45" spans="2:20" s="5" customFormat="1" ht="18.75" customHeight="1" x14ac:dyDescent="0.3">
      <c r="B45" s="21"/>
      <c r="C45" s="21" t="str">
        <f>IF(B45="","",VLOOKUP(B45,LISTAS!$F$5:$I$204,2,0))</f>
        <v/>
      </c>
      <c r="D45" s="21" t="str">
        <f>IF(B45="","",VLOOKUP(B45,LISTAS!$F$5:$I$207,4,0))</f>
        <v/>
      </c>
      <c r="E45" s="36"/>
      <c r="G45" s="32"/>
      <c r="H45" s="33"/>
      <c r="I45" s="33"/>
      <c r="J45" s="32"/>
      <c r="K45" s="32"/>
      <c r="L45" s="32" t="str">
        <f>IF(K45="","",LARGE(G33:G52,M45))</f>
        <v/>
      </c>
      <c r="M45" s="44">
        <v>13</v>
      </c>
      <c r="N45" s="26"/>
      <c r="O45" s="45" t="str">
        <f>IF(R45&lt;&gt;"",_xlfn.RANK.EQ(R45,R33:R52,0),"")</f>
        <v/>
      </c>
      <c r="P45" s="23" t="str">
        <f>IF(K45="","",VLOOKUP(L45,G33:J52,2,0))</f>
        <v/>
      </c>
      <c r="Q45" s="23" t="str">
        <f>IF(K45="","",VLOOKUP(P45,LISTAS!$F$5:$G$204,2,0))</f>
        <v/>
      </c>
      <c r="R45" s="37" t="str">
        <f>IF(K45="","",VLOOKUP(L45,G33:J52,4,0))</f>
        <v/>
      </c>
      <c r="S45" s="24" t="str">
        <f t="shared" si="11"/>
        <v/>
      </c>
      <c r="T45" s="24" t="str">
        <f t="shared" si="12"/>
        <v/>
      </c>
    </row>
    <row r="46" spans="2:20" s="5" customFormat="1" ht="18.75" customHeight="1" x14ac:dyDescent="0.3">
      <c r="B46" s="21"/>
      <c r="C46" s="21" t="str">
        <f>IF(B46="","",VLOOKUP(B46,LISTAS!$F$5:$I$204,2,0))</f>
        <v/>
      </c>
      <c r="D46" s="21" t="str">
        <f>IF(B46="","",VLOOKUP(B46,LISTAS!$F$5:$I$207,4,0))</f>
        <v/>
      </c>
      <c r="E46" s="36"/>
      <c r="G46" s="32"/>
      <c r="H46" s="33"/>
      <c r="I46" s="33"/>
      <c r="J46" s="32"/>
      <c r="K46" s="32"/>
      <c r="L46" s="32" t="str">
        <f>IF(K46="","",LARGE(G33:G52,M46))</f>
        <v/>
      </c>
      <c r="M46" s="44">
        <v>14</v>
      </c>
      <c r="N46" s="26"/>
      <c r="O46" s="45" t="str">
        <f>IF(R46&lt;&gt;"",_xlfn.RANK.EQ(R46,R33:R52,0),"")</f>
        <v/>
      </c>
      <c r="P46" s="23" t="str">
        <f>IF(K46="","",VLOOKUP(L46,G33:J52,2,0))</f>
        <v/>
      </c>
      <c r="Q46" s="23" t="str">
        <f>IF(K46="","",VLOOKUP(P46,LISTAS!$F$5:$G$204,2,0))</f>
        <v/>
      </c>
      <c r="R46" s="37" t="str">
        <f>IF(K46="","",VLOOKUP(L46,G33:J52,4,0))</f>
        <v/>
      </c>
      <c r="S46" s="24" t="str">
        <f t="shared" si="11"/>
        <v/>
      </c>
      <c r="T46" s="24" t="str">
        <f t="shared" si="12"/>
        <v/>
      </c>
    </row>
    <row r="47" spans="2:20" s="5" customFormat="1" ht="18.75" customHeight="1" x14ac:dyDescent="0.3">
      <c r="B47" s="21"/>
      <c r="C47" s="21" t="str">
        <f>IF(B47="","",VLOOKUP(B47,LISTAS!$F$5:$I$204,2,0))</f>
        <v/>
      </c>
      <c r="D47" s="21" t="str">
        <f>IF(B47="","",VLOOKUP(B47,LISTAS!$F$5:$I$207,4,0))</f>
        <v/>
      </c>
      <c r="E47" s="36"/>
      <c r="G47" s="32"/>
      <c r="H47" s="33"/>
      <c r="I47" s="33"/>
      <c r="J47" s="32"/>
      <c r="K47" s="32"/>
      <c r="L47" s="32" t="str">
        <f>IF(K47="","",LARGE(G33:G52,M47))</f>
        <v/>
      </c>
      <c r="M47" s="44">
        <v>15</v>
      </c>
      <c r="N47" s="26"/>
      <c r="O47" s="45" t="str">
        <f>IF(R47&lt;&gt;"",_xlfn.RANK.EQ(R47,R33:R52,0),"")</f>
        <v/>
      </c>
      <c r="P47" s="23" t="str">
        <f>IF(K47="","",VLOOKUP(L47,G33:J52,2,0))</f>
        <v/>
      </c>
      <c r="Q47" s="23" t="str">
        <f>IF(K47="","",VLOOKUP(P47,LISTAS!$F$5:$G$204,2,0))</f>
        <v/>
      </c>
      <c r="R47" s="37" t="str">
        <f>IF(K47="","",VLOOKUP(L47,G33:J52,4,0))</f>
        <v/>
      </c>
      <c r="S47" s="24" t="str">
        <f t="shared" si="11"/>
        <v/>
      </c>
      <c r="T47" s="24" t="str">
        <f t="shared" si="12"/>
        <v/>
      </c>
    </row>
    <row r="48" spans="2:20" s="5" customFormat="1" ht="18.75" customHeight="1" x14ac:dyDescent="0.3">
      <c r="B48" s="21"/>
      <c r="C48" s="21" t="str">
        <f>IF(B48="","",VLOOKUP(B48,LISTAS!$F$5:$I$204,2,0))</f>
        <v/>
      </c>
      <c r="D48" s="21" t="str">
        <f>IF(B48="","",VLOOKUP(B48,LISTAS!$F$5:$I$207,4,0))</f>
        <v/>
      </c>
      <c r="E48" s="36"/>
      <c r="G48" s="32"/>
      <c r="H48" s="33"/>
      <c r="I48" s="33"/>
      <c r="J48" s="32"/>
      <c r="K48" s="32"/>
      <c r="L48" s="32" t="str">
        <f>IF(K48="","",LARGE(G33:G52,M48))</f>
        <v/>
      </c>
      <c r="M48" s="44">
        <v>16</v>
      </c>
      <c r="N48" s="26"/>
      <c r="O48" s="45" t="str">
        <f>IF(R48&lt;&gt;"",_xlfn.RANK.EQ(R48,R33:R52,0),"")</f>
        <v/>
      </c>
      <c r="P48" s="23" t="str">
        <f>IF(K48="","",VLOOKUP(L48,G33:J52,2,0))</f>
        <v/>
      </c>
      <c r="Q48" s="23" t="str">
        <f>IF(K48="","",VLOOKUP(P48,LISTAS!$F$5:$G$204,2,0))</f>
        <v/>
      </c>
      <c r="R48" s="37" t="str">
        <f>IF(K48="","",VLOOKUP(L48,G33:J52,4,0))</f>
        <v/>
      </c>
      <c r="S48" s="24" t="str">
        <f t="shared" si="11"/>
        <v/>
      </c>
      <c r="T48" s="24" t="str">
        <f t="shared" si="12"/>
        <v/>
      </c>
    </row>
    <row r="49" spans="1:20" s="5" customFormat="1" ht="18.75" customHeight="1" x14ac:dyDescent="0.3">
      <c r="B49" s="21"/>
      <c r="C49" s="21" t="str">
        <f>IF(B49="","",VLOOKUP(B49,LISTAS!$F$5:$I$204,2,0))</f>
        <v/>
      </c>
      <c r="D49" s="21" t="str">
        <f>IF(B49="","",VLOOKUP(B49,LISTAS!$F$5:$I$207,4,0))</f>
        <v/>
      </c>
      <c r="E49" s="36"/>
      <c r="G49" s="32" t="str">
        <f t="shared" si="7"/>
        <v/>
      </c>
      <c r="H49" s="33" t="str">
        <f t="shared" ref="H49:I52" si="13">IF($K49="","",IF(B49="","",B49))</f>
        <v/>
      </c>
      <c r="I49" s="33" t="str">
        <f t="shared" si="13"/>
        <v/>
      </c>
      <c r="J49" s="32" t="str">
        <f t="shared" si="9"/>
        <v/>
      </c>
      <c r="K49" s="32" t="str">
        <f t="shared" si="10"/>
        <v/>
      </c>
      <c r="L49" s="32" t="str">
        <f>IF(K49="","",LARGE(G33:G52,M49))</f>
        <v/>
      </c>
      <c r="M49" s="44">
        <v>17</v>
      </c>
      <c r="N49" s="26"/>
      <c r="O49" s="45" t="str">
        <f>IF(R49&lt;&gt;"",_xlfn.RANK.EQ(R49,R33:R52,0),"")</f>
        <v/>
      </c>
      <c r="P49" s="23" t="str">
        <f>IF(K49="","",VLOOKUP(L49,G33:J52,2,0))</f>
        <v/>
      </c>
      <c r="Q49" s="23" t="str">
        <f>IF(K49="","",VLOOKUP(P49,LISTAS!$F$5:$G$204,2,0))</f>
        <v/>
      </c>
      <c r="R49" s="37" t="str">
        <f>IF(K49="","",VLOOKUP(L49,G33:J52,4,0))</f>
        <v/>
      </c>
      <c r="S49" s="24" t="str">
        <f t="shared" si="11"/>
        <v/>
      </c>
      <c r="T49" s="24" t="str">
        <f t="shared" si="12"/>
        <v/>
      </c>
    </row>
    <row r="50" spans="1:20" s="5" customFormat="1" ht="18.75" customHeight="1" x14ac:dyDescent="0.3">
      <c r="B50" s="21"/>
      <c r="C50" s="21" t="str">
        <f>IF(B50="","",VLOOKUP(B50,LISTAS!$F$5:$I$204,2,0))</f>
        <v/>
      </c>
      <c r="D50" s="21" t="str">
        <f>IF(B50="","",VLOOKUP(B50,LISTAS!$F$5:$I$207,4,0))</f>
        <v/>
      </c>
      <c r="E50" s="36"/>
      <c r="G50" s="32" t="str">
        <f t="shared" si="7"/>
        <v/>
      </c>
      <c r="H50" s="33" t="str">
        <f t="shared" si="13"/>
        <v/>
      </c>
      <c r="I50" s="33" t="str">
        <f t="shared" si="13"/>
        <v/>
      </c>
      <c r="J50" s="32" t="str">
        <f t="shared" si="9"/>
        <v/>
      </c>
      <c r="K50" s="32" t="str">
        <f t="shared" si="10"/>
        <v/>
      </c>
      <c r="L50" s="32" t="str">
        <f>IF(K50="","",LARGE(G33:G52,M50))</f>
        <v/>
      </c>
      <c r="M50" s="44">
        <v>18</v>
      </c>
      <c r="N50" s="26"/>
      <c r="O50" s="45" t="str">
        <f>IF(R50&lt;&gt;"",_xlfn.RANK.EQ(R50,R33:R52,0),"")</f>
        <v/>
      </c>
      <c r="P50" s="23" t="str">
        <f>IF(K50="","",VLOOKUP(L50,G33:J52,2,0))</f>
        <v/>
      </c>
      <c r="Q50" s="23" t="str">
        <f>IF(K50="","",VLOOKUP(P50,LISTAS!$F$5:$G$204,2,0))</f>
        <v/>
      </c>
      <c r="R50" s="37" t="str">
        <f>IF(K50="","",VLOOKUP(L50,G33:J52,4,0))</f>
        <v/>
      </c>
      <c r="S50" s="24" t="str">
        <f t="shared" si="11"/>
        <v/>
      </c>
      <c r="T50" s="24" t="str">
        <f t="shared" si="12"/>
        <v/>
      </c>
    </row>
    <row r="51" spans="1:20" s="5" customFormat="1" ht="18.75" customHeight="1" x14ac:dyDescent="0.3">
      <c r="B51" s="21"/>
      <c r="C51" s="21" t="str">
        <f>IF(B51="","",VLOOKUP(B51,LISTAS!$F$5:$I$204,2,0))</f>
        <v/>
      </c>
      <c r="D51" s="21" t="str">
        <f>IF(B51="","",VLOOKUP(B51,LISTAS!$F$5:$I$207,4,0))</f>
        <v/>
      </c>
      <c r="E51" s="36"/>
      <c r="G51" s="32"/>
      <c r="H51" s="33"/>
      <c r="I51" s="33"/>
      <c r="J51" s="32"/>
      <c r="K51" s="32"/>
      <c r="L51" s="32" t="str">
        <f>IF(K51="","",LARGE(G33:G52,M51))</f>
        <v/>
      </c>
      <c r="M51" s="44">
        <v>19</v>
      </c>
      <c r="N51" s="26"/>
      <c r="O51" s="45" t="str">
        <f>IF(R51&lt;&gt;"",_xlfn.RANK.EQ(R51,R33:R52,0),"")</f>
        <v/>
      </c>
      <c r="P51" s="23" t="str">
        <f>IF(K51="","",VLOOKUP(L51,G33:J52,2,0))</f>
        <v/>
      </c>
      <c r="Q51" s="23" t="str">
        <f>IF(K51="","",VLOOKUP(P51,LISTAS!$F$5:$G$204,2,0))</f>
        <v/>
      </c>
      <c r="R51" s="37" t="str">
        <f>IF(K51="","",VLOOKUP(L51,G33:J52,4,0))</f>
        <v/>
      </c>
      <c r="S51" s="24" t="str">
        <f t="shared" si="11"/>
        <v/>
      </c>
      <c r="T51" s="24" t="str">
        <f t="shared" si="12"/>
        <v/>
      </c>
    </row>
    <row r="52" spans="1:20" s="5" customFormat="1" ht="18.75" customHeight="1" x14ac:dyDescent="0.3">
      <c r="B52" s="21"/>
      <c r="C52" s="21" t="str">
        <f>IF(B52="","",VLOOKUP(B52,LISTAS!$F$5:$I$204,2,0))</f>
        <v/>
      </c>
      <c r="D52" s="21" t="str">
        <f>IF(B52="","",VLOOKUP(B52,LISTAS!$F$5:$I$207,4,0))</f>
        <v/>
      </c>
      <c r="E52" s="36"/>
      <c r="G52" s="32" t="str">
        <f t="shared" si="7"/>
        <v/>
      </c>
      <c r="H52" s="33" t="str">
        <f t="shared" si="13"/>
        <v/>
      </c>
      <c r="I52" s="33" t="str">
        <f t="shared" si="13"/>
        <v/>
      </c>
      <c r="J52" s="32" t="str">
        <f t="shared" si="9"/>
        <v/>
      </c>
      <c r="K52" s="32" t="str">
        <f t="shared" si="10"/>
        <v/>
      </c>
      <c r="L52" s="32" t="str">
        <f>IF(K52="","",LARGE(G33:G52,M52))</f>
        <v/>
      </c>
      <c r="M52" s="44">
        <v>20</v>
      </c>
      <c r="N52" s="26"/>
      <c r="O52" s="45" t="str">
        <f>IF(R52&lt;&gt;"",_xlfn.RANK.EQ(R52,R33:R52,0),"")</f>
        <v/>
      </c>
      <c r="P52" s="23" t="str">
        <f>IF(K52="","",VLOOKUP(L52,G33:J52,2,0))</f>
        <v/>
      </c>
      <c r="Q52" s="23" t="str">
        <f>IF(K52="","",VLOOKUP(P52,LISTAS!$F$5:$G$204,2,0))</f>
        <v/>
      </c>
      <c r="R52" s="37" t="str">
        <f>IF(K52="","",VLOOKUP(L52,G33:J52,4,0))</f>
        <v/>
      </c>
      <c r="S52" s="24" t="str">
        <f t="shared" si="11"/>
        <v/>
      </c>
      <c r="T52" s="24" t="str">
        <f t="shared" si="12"/>
        <v/>
      </c>
    </row>
    <row r="53" spans="1:20" ht="20.25" customHeight="1" x14ac:dyDescent="0.25"/>
    <row r="54" spans="1:20" ht="20.25" customHeight="1" x14ac:dyDescent="0.25">
      <c r="A54" s="2"/>
      <c r="B54" s="54" t="s">
        <v>23</v>
      </c>
      <c r="C54" s="55"/>
      <c r="E54" s="34"/>
      <c r="F54" s="35"/>
      <c r="G54" s="11"/>
      <c r="H54" s="12"/>
      <c r="I54" s="12"/>
      <c r="J54" s="12"/>
      <c r="K54" s="13"/>
      <c r="L54" s="12"/>
      <c r="M54" s="14"/>
      <c r="N54" s="43"/>
      <c r="O54" s="56" t="s">
        <v>13</v>
      </c>
      <c r="P54" s="57"/>
      <c r="Q54" s="57"/>
      <c r="R54" s="57"/>
      <c r="S54" s="57"/>
      <c r="T54" s="58"/>
    </row>
    <row r="55" spans="1:20" ht="20.25" hidden="1" customHeight="1" x14ac:dyDescent="0.25">
      <c r="A55" s="2"/>
      <c r="B55" s="51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3"/>
    </row>
    <row r="56" spans="1:20" s="15" customFormat="1" ht="28.5" customHeight="1" x14ac:dyDescent="0.25">
      <c r="B56" s="16" t="s">
        <v>14</v>
      </c>
      <c r="C56" s="16" t="s">
        <v>1</v>
      </c>
      <c r="D56" s="16" t="s">
        <v>15</v>
      </c>
      <c r="E56" s="16" t="s">
        <v>2</v>
      </c>
      <c r="F56" s="17"/>
      <c r="G56" s="18"/>
      <c r="H56" s="19"/>
      <c r="I56" s="19"/>
      <c r="J56" s="19"/>
      <c r="K56" s="20"/>
      <c r="L56" s="19"/>
      <c r="M56" s="18"/>
      <c r="N56" s="18"/>
      <c r="O56" s="27" t="s">
        <v>4</v>
      </c>
      <c r="P56" s="27" t="s">
        <v>14</v>
      </c>
      <c r="Q56" s="27" t="s">
        <v>1</v>
      </c>
      <c r="R56" s="27" t="s">
        <v>16</v>
      </c>
      <c r="S56" s="42" t="s">
        <v>17</v>
      </c>
      <c r="T56" s="42" t="s">
        <v>18</v>
      </c>
    </row>
    <row r="57" spans="1:20" s="5" customFormat="1" ht="18.75" customHeight="1" x14ac:dyDescent="0.25">
      <c r="B57" s="21"/>
      <c r="C57" s="21" t="str">
        <f>IF(B57="","",VLOOKUP(B57,LISTAS!$F$5:$I$204,2,0))</f>
        <v/>
      </c>
      <c r="D57" s="21" t="str">
        <f>IF(B57="","",VLOOKUP(B57,LISTAS!$F$5:$I$207,4,0))</f>
        <v/>
      </c>
      <c r="E57" s="36"/>
      <c r="G57" s="32" t="str">
        <f t="shared" ref="G57:G76" si="14">IF(E57="","",E57+(ROW(E57)/10000))</f>
        <v/>
      </c>
      <c r="H57" s="33" t="str">
        <f t="shared" ref="H57:I63" si="15">IF($K57="","",IF(B57="","",B57))</f>
        <v/>
      </c>
      <c r="I57" s="33" t="str">
        <f t="shared" si="15"/>
        <v/>
      </c>
      <c r="J57" s="32" t="str">
        <f t="shared" ref="J57:J76" si="16">IF($K57="","",E57)</f>
        <v/>
      </c>
      <c r="K57" s="32" t="str">
        <f t="shared" ref="K57:K76" si="17">G57</f>
        <v/>
      </c>
      <c r="L57" s="32" t="str">
        <f>IF(K57="","",LARGE(G57:G76,M57))</f>
        <v/>
      </c>
      <c r="M57" s="44">
        <v>1</v>
      </c>
      <c r="N57" s="22"/>
      <c r="O57" s="45" t="str">
        <f>IF(R57&lt;&gt;"",_xlfn.RANK.EQ(R57,R57:R76,0),"")</f>
        <v/>
      </c>
      <c r="P57" s="23" t="str">
        <f>IF(K57="","",VLOOKUP(L57,G57:J76,2,0))</f>
        <v/>
      </c>
      <c r="Q57" s="23" t="str">
        <f>IF(K57="","",VLOOKUP(P57,LISTAS!$F$5:$G$204,2,0))</f>
        <v/>
      </c>
      <c r="R57" s="37" t="str">
        <f>IF(K57="","",VLOOKUP(L57,G57:J76,4,0))</f>
        <v/>
      </c>
      <c r="S57" s="24" t="str">
        <f>IF($O57="","",IF($O57=1,400,IF($O57=2,340,IF($O57=3,300,IF($O57=4,280,IF($O57=5,270,IF($O57=6,260,IF($O57=7,250,IF($O57=8,240,IF($O57=9,200,IF($O57=10,200,IF($O57=11,200,IF($O57=12,200,IF($O57=13,200,IF($O57=14,200,IF($O57=15,200,IF($O57=16,200,IF($O57&gt;16,"",""))))))))))))))))))</f>
        <v/>
      </c>
      <c r="T57" s="24" t="str">
        <f>IF(O57="","",IF($F$7="NÃO","",IF(O57=1,400,IF(O57=2,340,IF(O57=3,300,IF(O57=4,280,IF(O57=5,270,IF(O57=6,260,IF(O57=7,250,IF(O57=8,240,IF(O57=9,200,IF(O57=10,200,IF(O57=11,200,IF(O57=12,200,IF(O57=13,200,IF(O57=14,200,IF(O57=15,200,IF(O57=16,200,IF(O57&gt;16,"","")))))))))))))))))))</f>
        <v/>
      </c>
    </row>
    <row r="58" spans="1:20" s="5" customFormat="1" ht="18.75" customHeight="1" x14ac:dyDescent="0.25">
      <c r="B58" s="21"/>
      <c r="C58" s="21" t="str">
        <f>IF(B58="","",VLOOKUP(B58,LISTAS!$F$5:$I$204,2,0))</f>
        <v/>
      </c>
      <c r="D58" s="21" t="str">
        <f>IF(B58="","",VLOOKUP(B58,LISTAS!$F$5:$I$207,4,0))</f>
        <v/>
      </c>
      <c r="E58" s="36"/>
      <c r="G58" s="32" t="str">
        <f t="shared" si="14"/>
        <v/>
      </c>
      <c r="H58" s="33" t="str">
        <f t="shared" si="15"/>
        <v/>
      </c>
      <c r="I58" s="33" t="str">
        <f t="shared" si="15"/>
        <v/>
      </c>
      <c r="J58" s="32" t="str">
        <f t="shared" si="16"/>
        <v/>
      </c>
      <c r="K58" s="32" t="str">
        <f t="shared" si="17"/>
        <v/>
      </c>
      <c r="L58" s="32" t="str">
        <f>IF(K58="","",LARGE(G57:G76,M58))</f>
        <v/>
      </c>
      <c r="M58" s="44">
        <v>2</v>
      </c>
      <c r="N58" s="25"/>
      <c r="O58" s="45" t="str">
        <f>IF(R58&lt;&gt;"",_xlfn.RANK.EQ(R58,R57:R76,0),"")</f>
        <v/>
      </c>
      <c r="P58" s="23" t="str">
        <f>IF(K58="","",VLOOKUP(L58,G57:J76,2,0))</f>
        <v/>
      </c>
      <c r="Q58" s="23" t="str">
        <f>IF(K58="","",VLOOKUP(P58,LISTAS!$F$5:$G$204,2,0))</f>
        <v/>
      </c>
      <c r="R58" s="37" t="str">
        <f>IF(K58="","",VLOOKUP(L58,G57:J76,4,0))</f>
        <v/>
      </c>
      <c r="S58" s="24" t="str">
        <f t="shared" ref="S58:S76" si="18">IF($O58="","",IF($O58=1,400,IF($O58=2,340,IF($O58=3,300,IF($O58=4,280,IF($O58=5,270,IF($O58=6,260,IF($O58=7,250,IF($O58=8,240,IF($O58=9,200,IF($O58=10,200,IF($O58=11,200,IF($O58=12,200,IF($O58=13,200,IF($O58=14,200,IF($O58=15,200,IF($O58=16,200,IF($O58&gt;16,"",""))))))))))))))))))</f>
        <v/>
      </c>
      <c r="T58" s="24" t="str">
        <f t="shared" ref="T58:T76" si="19">IF(O58="","",IF($F$7="NÃO","",IF(O58=1,400,IF(O58=2,340,IF(O58=3,300,IF(O58=4,280,IF(O58=5,270,IF(O58=6,260,IF(O58=7,250,IF(O58=8,240,IF(O58=9,200,IF(O58=10,200,IF(O58=11,200,IF(O58=12,200,IF(O58=13,200,IF(O58=14,200,IF(O58=15,200,IF(O58=16,200,IF(O58&gt;16,"","")))))))))))))))))))</f>
        <v/>
      </c>
    </row>
    <row r="59" spans="1:20" s="5" customFormat="1" ht="18.75" customHeight="1" x14ac:dyDescent="0.3">
      <c r="B59" s="21"/>
      <c r="C59" s="21" t="str">
        <f>IF(B59="","",VLOOKUP(B59,LISTAS!$F$5:$I$204,2,0))</f>
        <v/>
      </c>
      <c r="D59" s="21" t="str">
        <f>IF(B59="","",VLOOKUP(B59,LISTAS!$F$5:$I$207,4,0))</f>
        <v/>
      </c>
      <c r="E59" s="36"/>
      <c r="G59" s="32" t="str">
        <f t="shared" si="14"/>
        <v/>
      </c>
      <c r="H59" s="33" t="str">
        <f t="shared" si="15"/>
        <v/>
      </c>
      <c r="I59" s="33" t="str">
        <f t="shared" si="15"/>
        <v/>
      </c>
      <c r="J59" s="32" t="str">
        <f t="shared" si="16"/>
        <v/>
      </c>
      <c r="K59" s="32" t="str">
        <f t="shared" si="17"/>
        <v/>
      </c>
      <c r="L59" s="32" t="str">
        <f>IF(K59="","",LARGE(G57:G76,M59))</f>
        <v/>
      </c>
      <c r="M59" s="44">
        <v>3</v>
      </c>
      <c r="N59" s="26"/>
      <c r="O59" s="45" t="str">
        <f>IF(R59&lt;&gt;"",_xlfn.RANK.EQ(R59,R57:R76,0),"")</f>
        <v/>
      </c>
      <c r="P59" s="23" t="str">
        <f>IF(K59="","",VLOOKUP(L59,G57:J76,2,0))</f>
        <v/>
      </c>
      <c r="Q59" s="23" t="str">
        <f>IF(K59="","",VLOOKUP(P59,LISTAS!$F$5:$G$204,2,0))</f>
        <v/>
      </c>
      <c r="R59" s="37" t="str">
        <f>IF(K59="","",VLOOKUP(L59,G57:J76,4,0))</f>
        <v/>
      </c>
      <c r="S59" s="24" t="str">
        <f t="shared" si="18"/>
        <v/>
      </c>
      <c r="T59" s="24" t="str">
        <f t="shared" si="19"/>
        <v/>
      </c>
    </row>
    <row r="60" spans="1:20" s="5" customFormat="1" ht="18.75" customHeight="1" x14ac:dyDescent="0.3">
      <c r="B60" s="21"/>
      <c r="C60" s="21" t="str">
        <f>IF(B60="","",VLOOKUP(B60,LISTAS!$F$5:$I$204,2,0))</f>
        <v/>
      </c>
      <c r="D60" s="21" t="str">
        <f>IF(B60="","",VLOOKUP(B60,LISTAS!$F$5:$I$207,4,0))</f>
        <v/>
      </c>
      <c r="E60" s="36"/>
      <c r="G60" s="32" t="str">
        <f t="shared" si="14"/>
        <v/>
      </c>
      <c r="H60" s="33" t="str">
        <f t="shared" si="15"/>
        <v/>
      </c>
      <c r="I60" s="33" t="str">
        <f t="shared" si="15"/>
        <v/>
      </c>
      <c r="J60" s="32" t="str">
        <f t="shared" si="16"/>
        <v/>
      </c>
      <c r="K60" s="32" t="str">
        <f t="shared" si="17"/>
        <v/>
      </c>
      <c r="L60" s="32" t="str">
        <f>IF(K60="","",LARGE(G57:G76,M60))</f>
        <v/>
      </c>
      <c r="M60" s="44">
        <v>4</v>
      </c>
      <c r="N60" s="26"/>
      <c r="O60" s="45" t="str">
        <f>IF(R60&lt;&gt;"",_xlfn.RANK.EQ(R60,R57:R76,0),"")</f>
        <v/>
      </c>
      <c r="P60" s="23" t="str">
        <f>IF(K60="","",VLOOKUP(L60,G57:J76,2,0))</f>
        <v/>
      </c>
      <c r="Q60" s="23" t="str">
        <f>IF(K60="","",VLOOKUP(P60,LISTAS!$F$5:$G$204,2,0))</f>
        <v/>
      </c>
      <c r="R60" s="37" t="str">
        <f>IF(K60="","",VLOOKUP(L60,G57:J76,4,0))</f>
        <v/>
      </c>
      <c r="S60" s="24" t="str">
        <f t="shared" si="18"/>
        <v/>
      </c>
      <c r="T60" s="24" t="str">
        <f t="shared" si="19"/>
        <v/>
      </c>
    </row>
    <row r="61" spans="1:20" s="5" customFormat="1" ht="18.75" customHeight="1" x14ac:dyDescent="0.3">
      <c r="B61" s="21"/>
      <c r="C61" s="21" t="str">
        <f>IF(B61="","",VLOOKUP(B61,LISTAS!$F$5:$I$204,2,0))</f>
        <v/>
      </c>
      <c r="D61" s="21" t="str">
        <f>IF(B61="","",VLOOKUP(B61,LISTAS!$F$5:$I$207,4,0))</f>
        <v/>
      </c>
      <c r="E61" s="36"/>
      <c r="G61" s="32" t="str">
        <f t="shared" si="14"/>
        <v/>
      </c>
      <c r="H61" s="33" t="str">
        <f t="shared" si="15"/>
        <v/>
      </c>
      <c r="I61" s="33" t="str">
        <f t="shared" si="15"/>
        <v/>
      </c>
      <c r="J61" s="32" t="str">
        <f t="shared" si="16"/>
        <v/>
      </c>
      <c r="K61" s="32" t="str">
        <f t="shared" si="17"/>
        <v/>
      </c>
      <c r="L61" s="32" t="str">
        <f>IF(K61="","",LARGE(G57:G76,M61))</f>
        <v/>
      </c>
      <c r="M61" s="44">
        <v>5</v>
      </c>
      <c r="N61" s="26"/>
      <c r="O61" s="45" t="str">
        <f>IF(R61&lt;&gt;"",_xlfn.RANK.EQ(R61,R57:R76,0),"")</f>
        <v/>
      </c>
      <c r="P61" s="23" t="str">
        <f>IF(K61="","",VLOOKUP(L61,G57:J76,2,0))</f>
        <v/>
      </c>
      <c r="Q61" s="23" t="str">
        <f>IF(K61="","",VLOOKUP(P61,LISTAS!$F$5:$G$204,2,0))</f>
        <v/>
      </c>
      <c r="R61" s="37" t="str">
        <f>IF(K61="","",VLOOKUP(L61,G57:J76,4,0))</f>
        <v/>
      </c>
      <c r="S61" s="24" t="str">
        <f t="shared" si="18"/>
        <v/>
      </c>
      <c r="T61" s="24" t="str">
        <f t="shared" si="19"/>
        <v/>
      </c>
    </row>
    <row r="62" spans="1:20" s="5" customFormat="1" ht="18.75" customHeight="1" x14ac:dyDescent="0.3">
      <c r="B62" s="21"/>
      <c r="C62" s="21" t="str">
        <f>IF(B62="","",VLOOKUP(B62,LISTAS!$F$5:$I$204,2,0))</f>
        <v/>
      </c>
      <c r="D62" s="21" t="str">
        <f>IF(B62="","",VLOOKUP(B62,LISTAS!$F$5:$I$207,4,0))</f>
        <v/>
      </c>
      <c r="E62" s="36"/>
      <c r="G62" s="32" t="str">
        <f t="shared" si="14"/>
        <v/>
      </c>
      <c r="H62" s="33" t="str">
        <f t="shared" si="15"/>
        <v/>
      </c>
      <c r="I62" s="33" t="str">
        <f t="shared" si="15"/>
        <v/>
      </c>
      <c r="J62" s="32" t="str">
        <f t="shared" si="16"/>
        <v/>
      </c>
      <c r="K62" s="32" t="str">
        <f t="shared" si="17"/>
        <v/>
      </c>
      <c r="L62" s="32" t="str">
        <f>IF(K62="","",LARGE(G57:G76,M62))</f>
        <v/>
      </c>
      <c r="M62" s="44">
        <v>6</v>
      </c>
      <c r="N62" s="26"/>
      <c r="O62" s="45" t="str">
        <f>IF(R62&lt;&gt;"",_xlfn.RANK.EQ(R62,R57:R76,0),"")</f>
        <v/>
      </c>
      <c r="P62" s="23" t="str">
        <f>IF(K62="","",VLOOKUP(L62,G57:J76,2,0))</f>
        <v/>
      </c>
      <c r="Q62" s="23" t="str">
        <f>IF(K62="","",VLOOKUP(P62,LISTAS!$F$5:$G$204,2,0))</f>
        <v/>
      </c>
      <c r="R62" s="37" t="str">
        <f>IF(K62="","",VLOOKUP(L62,G57:J76,4,0))</f>
        <v/>
      </c>
      <c r="S62" s="24" t="str">
        <f t="shared" si="18"/>
        <v/>
      </c>
      <c r="T62" s="24" t="str">
        <f t="shared" si="19"/>
        <v/>
      </c>
    </row>
    <row r="63" spans="1:20" s="5" customFormat="1" ht="18.75" customHeight="1" x14ac:dyDescent="0.3">
      <c r="B63" s="21"/>
      <c r="C63" s="21" t="str">
        <f>IF(B63="","",VLOOKUP(B63,LISTAS!$F$5:$I$204,2,0))</f>
        <v/>
      </c>
      <c r="D63" s="21" t="str">
        <f>IF(B63="","",VLOOKUP(B63,LISTAS!$F$5:$I$207,4,0))</f>
        <v/>
      </c>
      <c r="E63" s="36"/>
      <c r="G63" s="32" t="str">
        <f t="shared" si="14"/>
        <v/>
      </c>
      <c r="H63" s="33" t="str">
        <f t="shared" si="15"/>
        <v/>
      </c>
      <c r="I63" s="33" t="str">
        <f t="shared" si="15"/>
        <v/>
      </c>
      <c r="J63" s="32" t="str">
        <f t="shared" si="16"/>
        <v/>
      </c>
      <c r="K63" s="32" t="str">
        <f t="shared" si="17"/>
        <v/>
      </c>
      <c r="L63" s="32" t="str">
        <f>IF(K63="","",LARGE(G57:G76,M63))</f>
        <v/>
      </c>
      <c r="M63" s="44">
        <v>7</v>
      </c>
      <c r="N63" s="26"/>
      <c r="O63" s="45" t="str">
        <f>IF(R63&lt;&gt;"",_xlfn.RANK.EQ(R63,R57:R76,0),"")</f>
        <v/>
      </c>
      <c r="P63" s="23" t="str">
        <f>IF(K63="","",VLOOKUP(L63,G57:J76,2,0))</f>
        <v/>
      </c>
      <c r="Q63" s="23" t="str">
        <f>IF(K63="","",VLOOKUP(P63,LISTAS!$F$5:$G$204,2,0))</f>
        <v/>
      </c>
      <c r="R63" s="37" t="str">
        <f>IF(K63="","",VLOOKUP(L63,G57:J76,4,0))</f>
        <v/>
      </c>
      <c r="S63" s="24" t="str">
        <f t="shared" si="18"/>
        <v/>
      </c>
      <c r="T63" s="24" t="str">
        <f t="shared" si="19"/>
        <v/>
      </c>
    </row>
    <row r="64" spans="1:20" s="5" customFormat="1" ht="18.75" customHeight="1" x14ac:dyDescent="0.3">
      <c r="B64" s="21"/>
      <c r="C64" s="21" t="str">
        <f>IF(B64="","",VLOOKUP(B64,LISTAS!$F$5:$I$204,2,0))</f>
        <v/>
      </c>
      <c r="D64" s="21" t="str">
        <f>IF(B64="","",VLOOKUP(B64,LISTAS!$F$5:$I$207,4,0))</f>
        <v/>
      </c>
      <c r="E64" s="36"/>
      <c r="G64" s="32"/>
      <c r="H64" s="33"/>
      <c r="I64" s="33"/>
      <c r="J64" s="32"/>
      <c r="K64" s="32"/>
      <c r="L64" s="32" t="str">
        <f>IF(K64="","",LARGE(G57:G76,M64))</f>
        <v/>
      </c>
      <c r="M64" s="44">
        <v>8</v>
      </c>
      <c r="N64" s="26"/>
      <c r="O64" s="45" t="str">
        <f>IF(R64&lt;&gt;"",_xlfn.RANK.EQ(R64,R57:R76,0),"")</f>
        <v/>
      </c>
      <c r="P64" s="23" t="str">
        <f>IF(K64="","",VLOOKUP(L64,G57:J76,2,0))</f>
        <v/>
      </c>
      <c r="Q64" s="23" t="str">
        <f>IF(K64="","",VLOOKUP(P64,LISTAS!$F$5:$G$204,2,0))</f>
        <v/>
      </c>
      <c r="R64" s="37" t="str">
        <f>IF(K64="","",VLOOKUP(L64,G57:J76,4,0))</f>
        <v/>
      </c>
      <c r="S64" s="24" t="str">
        <f t="shared" si="18"/>
        <v/>
      </c>
      <c r="T64" s="24" t="str">
        <f t="shared" si="19"/>
        <v/>
      </c>
    </row>
    <row r="65" spans="1:20" s="5" customFormat="1" ht="18.75" customHeight="1" x14ac:dyDescent="0.3">
      <c r="B65" s="21"/>
      <c r="C65" s="21" t="str">
        <f>IF(B65="","",VLOOKUP(B65,LISTAS!$F$5:$I$204,2,0))</f>
        <v/>
      </c>
      <c r="D65" s="21" t="str">
        <f>IF(B65="","",VLOOKUP(B65,LISTAS!$F$5:$I$207,4,0))</f>
        <v/>
      </c>
      <c r="E65" s="36"/>
      <c r="G65" s="32"/>
      <c r="H65" s="33"/>
      <c r="I65" s="33"/>
      <c r="J65" s="32"/>
      <c r="K65" s="32"/>
      <c r="L65" s="32" t="str">
        <f>IF(K65="","",LARGE(G57:G76,M65))</f>
        <v/>
      </c>
      <c r="M65" s="44">
        <v>9</v>
      </c>
      <c r="N65" s="26"/>
      <c r="O65" s="45" t="str">
        <f>IF(R65&lt;&gt;"",_xlfn.RANK.EQ(R65,R57:R76,0),"")</f>
        <v/>
      </c>
      <c r="P65" s="23" t="str">
        <f>IF(K65="","",VLOOKUP(L65,G57:J76,2,0))</f>
        <v/>
      </c>
      <c r="Q65" s="23" t="str">
        <f>IF(K65="","",VLOOKUP(P65,LISTAS!$F$5:$G$204,2,0))</f>
        <v/>
      </c>
      <c r="R65" s="37" t="str">
        <f>IF(K65="","",VLOOKUP(L65,G57:J76,4,0))</f>
        <v/>
      </c>
      <c r="S65" s="24" t="str">
        <f t="shared" si="18"/>
        <v/>
      </c>
      <c r="T65" s="24" t="str">
        <f t="shared" si="19"/>
        <v/>
      </c>
    </row>
    <row r="66" spans="1:20" s="5" customFormat="1" ht="18.75" customHeight="1" x14ac:dyDescent="0.3">
      <c r="B66" s="21"/>
      <c r="C66" s="21" t="str">
        <f>IF(B66="","",VLOOKUP(B66,LISTAS!$F$5:$I$204,2,0))</f>
        <v/>
      </c>
      <c r="D66" s="21" t="str">
        <f>IF(B66="","",VLOOKUP(B66,LISTAS!$F$5:$I$207,4,0))</f>
        <v/>
      </c>
      <c r="E66" s="36"/>
      <c r="G66" s="32"/>
      <c r="H66" s="33"/>
      <c r="I66" s="33"/>
      <c r="J66" s="32"/>
      <c r="K66" s="32"/>
      <c r="L66" s="32" t="str">
        <f>IF(K66="","",LARGE(G57:G76,M66))</f>
        <v/>
      </c>
      <c r="M66" s="44">
        <v>10</v>
      </c>
      <c r="N66" s="26"/>
      <c r="O66" s="45" t="str">
        <f>IF(R66&lt;&gt;"",_xlfn.RANK.EQ(R66,R57:R76,0),"")</f>
        <v/>
      </c>
      <c r="P66" s="23" t="str">
        <f>IF(K66="","",VLOOKUP(L66,G57:J76,2,0))</f>
        <v/>
      </c>
      <c r="Q66" s="23" t="str">
        <f>IF(K66="","",VLOOKUP(P66,LISTAS!$F$5:$G$204,2,0))</f>
        <v/>
      </c>
      <c r="R66" s="37" t="str">
        <f>IF(K66="","",VLOOKUP(L66,G57:J76,4,0))</f>
        <v/>
      </c>
      <c r="S66" s="24" t="str">
        <f t="shared" si="18"/>
        <v/>
      </c>
      <c r="T66" s="24" t="str">
        <f t="shared" si="19"/>
        <v/>
      </c>
    </row>
    <row r="67" spans="1:20" s="5" customFormat="1" ht="18.75" customHeight="1" x14ac:dyDescent="0.3">
      <c r="B67" s="21"/>
      <c r="C67" s="21" t="str">
        <f>IF(B67="","",VLOOKUP(B67,LISTAS!$F$5:$I$204,2,0))</f>
        <v/>
      </c>
      <c r="D67" s="21" t="str">
        <f>IF(B67="","",VLOOKUP(B67,LISTAS!$F$5:$I$207,4,0))</f>
        <v/>
      </c>
      <c r="E67" s="36"/>
      <c r="G67" s="32"/>
      <c r="H67" s="33"/>
      <c r="I67" s="33"/>
      <c r="J67" s="32"/>
      <c r="K67" s="32"/>
      <c r="L67" s="32" t="str">
        <f>IF(K67="","",LARGE(G57:G76,M67))</f>
        <v/>
      </c>
      <c r="M67" s="44">
        <v>11</v>
      </c>
      <c r="N67" s="26"/>
      <c r="O67" s="45" t="str">
        <f>IF(R67&lt;&gt;"",_xlfn.RANK.EQ(R67,R57:R76,0),"")</f>
        <v/>
      </c>
      <c r="P67" s="23" t="str">
        <f>IF(K67="","",VLOOKUP(L67,G57:J76,2,0))</f>
        <v/>
      </c>
      <c r="Q67" s="23" t="str">
        <f>IF(K67="","",VLOOKUP(P67,LISTAS!$F$5:$G$204,2,0))</f>
        <v/>
      </c>
      <c r="R67" s="37" t="str">
        <f>IF(K67="","",VLOOKUP(L67,G57:J76,4,0))</f>
        <v/>
      </c>
      <c r="S67" s="24" t="str">
        <f t="shared" si="18"/>
        <v/>
      </c>
      <c r="T67" s="24" t="str">
        <f t="shared" si="19"/>
        <v/>
      </c>
    </row>
    <row r="68" spans="1:20" s="5" customFormat="1" ht="18.75" customHeight="1" x14ac:dyDescent="0.3">
      <c r="B68" s="21"/>
      <c r="C68" s="21" t="str">
        <f>IF(B68="","",VLOOKUP(B68,LISTAS!$F$5:$I$204,2,0))</f>
        <v/>
      </c>
      <c r="D68" s="21" t="str">
        <f>IF(B68="","",VLOOKUP(B68,LISTAS!$F$5:$I$207,4,0))</f>
        <v/>
      </c>
      <c r="E68" s="36"/>
      <c r="G68" s="32"/>
      <c r="H68" s="33"/>
      <c r="I68" s="33"/>
      <c r="J68" s="32"/>
      <c r="K68" s="32"/>
      <c r="L68" s="32" t="str">
        <f>IF(K68="","",LARGE(G57:G76,M68))</f>
        <v/>
      </c>
      <c r="M68" s="44">
        <v>12</v>
      </c>
      <c r="N68" s="26"/>
      <c r="O68" s="45" t="str">
        <f>IF(R68&lt;&gt;"",_xlfn.RANK.EQ(R68,R57:R76,0),"")</f>
        <v/>
      </c>
      <c r="P68" s="23" t="str">
        <f>IF(K68="","",VLOOKUP(L68,G57:J76,2,0))</f>
        <v/>
      </c>
      <c r="Q68" s="23" t="str">
        <f>IF(K68="","",VLOOKUP(P68,LISTAS!$F$5:$G$204,2,0))</f>
        <v/>
      </c>
      <c r="R68" s="37" t="str">
        <f>IF(K68="","",VLOOKUP(L68,G57:J76,4,0))</f>
        <v/>
      </c>
      <c r="S68" s="24" t="str">
        <f t="shared" si="18"/>
        <v/>
      </c>
      <c r="T68" s="24" t="str">
        <f t="shared" si="19"/>
        <v/>
      </c>
    </row>
    <row r="69" spans="1:20" s="5" customFormat="1" ht="18.75" customHeight="1" x14ac:dyDescent="0.3">
      <c r="B69" s="21"/>
      <c r="C69" s="21" t="str">
        <f>IF(B69="","",VLOOKUP(B69,LISTAS!$F$5:$I$204,2,0))</f>
        <v/>
      </c>
      <c r="D69" s="21" t="str">
        <f>IF(B69="","",VLOOKUP(B69,LISTAS!$F$5:$I$207,4,0))</f>
        <v/>
      </c>
      <c r="E69" s="36"/>
      <c r="G69" s="32"/>
      <c r="H69" s="33"/>
      <c r="I69" s="33"/>
      <c r="J69" s="32"/>
      <c r="K69" s="32"/>
      <c r="L69" s="32" t="str">
        <f>IF(K69="","",LARGE(G57:G76,M69))</f>
        <v/>
      </c>
      <c r="M69" s="44">
        <v>13</v>
      </c>
      <c r="N69" s="26"/>
      <c r="O69" s="45" t="str">
        <f>IF(R69&lt;&gt;"",_xlfn.RANK.EQ(R69,R57:R76,0),"")</f>
        <v/>
      </c>
      <c r="P69" s="23" t="str">
        <f>IF(K69="","",VLOOKUP(L69,G57:J76,2,0))</f>
        <v/>
      </c>
      <c r="Q69" s="23" t="str">
        <f>IF(K69="","",VLOOKUP(P69,LISTAS!$F$5:$G$204,2,0))</f>
        <v/>
      </c>
      <c r="R69" s="37" t="str">
        <f>IF(K69="","",VLOOKUP(L69,G57:J76,4,0))</f>
        <v/>
      </c>
      <c r="S69" s="24" t="str">
        <f t="shared" si="18"/>
        <v/>
      </c>
      <c r="T69" s="24" t="str">
        <f t="shared" si="19"/>
        <v/>
      </c>
    </row>
    <row r="70" spans="1:20" s="5" customFormat="1" ht="18.75" customHeight="1" x14ac:dyDescent="0.3">
      <c r="B70" s="21"/>
      <c r="C70" s="21" t="str">
        <f>IF(B70="","",VLOOKUP(B70,LISTAS!$F$5:$I$204,2,0))</f>
        <v/>
      </c>
      <c r="D70" s="21" t="str">
        <f>IF(B70="","",VLOOKUP(B70,LISTAS!$F$5:$I$207,4,0))</f>
        <v/>
      </c>
      <c r="E70" s="36"/>
      <c r="G70" s="32"/>
      <c r="H70" s="33"/>
      <c r="I70" s="33"/>
      <c r="J70" s="32"/>
      <c r="K70" s="32"/>
      <c r="L70" s="32" t="str">
        <f>IF(K70="","",LARGE(G57:G76,M70))</f>
        <v/>
      </c>
      <c r="M70" s="44">
        <v>14</v>
      </c>
      <c r="N70" s="26"/>
      <c r="O70" s="45" t="str">
        <f>IF(R70&lt;&gt;"",_xlfn.RANK.EQ(R70,R57:R76,0),"")</f>
        <v/>
      </c>
      <c r="P70" s="23" t="str">
        <f>IF(K70="","",VLOOKUP(L70,G57:J76,2,0))</f>
        <v/>
      </c>
      <c r="Q70" s="23" t="str">
        <f>IF(K70="","",VLOOKUP(P70,LISTAS!$F$5:$G$204,2,0))</f>
        <v/>
      </c>
      <c r="R70" s="37" t="str">
        <f>IF(K70="","",VLOOKUP(L70,G57:J76,4,0))</f>
        <v/>
      </c>
      <c r="S70" s="24" t="str">
        <f t="shared" si="18"/>
        <v/>
      </c>
      <c r="T70" s="24" t="str">
        <f t="shared" si="19"/>
        <v/>
      </c>
    </row>
    <row r="71" spans="1:20" s="5" customFormat="1" ht="18.75" customHeight="1" x14ac:dyDescent="0.3">
      <c r="B71" s="21"/>
      <c r="C71" s="21" t="str">
        <f>IF(B71="","",VLOOKUP(B71,LISTAS!$F$5:$I$204,2,0))</f>
        <v/>
      </c>
      <c r="D71" s="21" t="str">
        <f>IF(B71="","",VLOOKUP(B71,LISTAS!$F$5:$I$207,4,0))</f>
        <v/>
      </c>
      <c r="E71" s="36"/>
      <c r="G71" s="32"/>
      <c r="H71" s="33"/>
      <c r="I71" s="33"/>
      <c r="J71" s="32"/>
      <c r="K71" s="32"/>
      <c r="L71" s="32" t="str">
        <f>IF(K71="","",LARGE(G57:G76,M71))</f>
        <v/>
      </c>
      <c r="M71" s="44">
        <v>15</v>
      </c>
      <c r="N71" s="26"/>
      <c r="O71" s="45" t="str">
        <f>IF(R71&lt;&gt;"",_xlfn.RANK.EQ(R71,R57:R76,0),"")</f>
        <v/>
      </c>
      <c r="P71" s="23" t="str">
        <f>IF(K71="","",VLOOKUP(L71,G57:J76,2,0))</f>
        <v/>
      </c>
      <c r="Q71" s="23" t="str">
        <f>IF(K71="","",VLOOKUP(P71,LISTAS!$F$5:$G$204,2,0))</f>
        <v/>
      </c>
      <c r="R71" s="37" t="str">
        <f>IF(K71="","",VLOOKUP(L71,G57:J76,4,0))</f>
        <v/>
      </c>
      <c r="S71" s="24" t="str">
        <f t="shared" si="18"/>
        <v/>
      </c>
      <c r="T71" s="24" t="str">
        <f t="shared" si="19"/>
        <v/>
      </c>
    </row>
    <row r="72" spans="1:20" s="5" customFormat="1" ht="18.75" customHeight="1" x14ac:dyDescent="0.3">
      <c r="B72" s="21"/>
      <c r="C72" s="21" t="str">
        <f>IF(B72="","",VLOOKUP(B72,LISTAS!$F$5:$I$204,2,0))</f>
        <v/>
      </c>
      <c r="D72" s="21" t="str">
        <f>IF(B72="","",VLOOKUP(B72,LISTAS!$F$5:$I$207,4,0))</f>
        <v/>
      </c>
      <c r="E72" s="36"/>
      <c r="G72" s="32"/>
      <c r="H72" s="33"/>
      <c r="I72" s="33"/>
      <c r="J72" s="32"/>
      <c r="K72" s="32"/>
      <c r="L72" s="32" t="str">
        <f>IF(K72="","",LARGE(G57:G76,M72))</f>
        <v/>
      </c>
      <c r="M72" s="44">
        <v>16</v>
      </c>
      <c r="N72" s="26"/>
      <c r="O72" s="45" t="str">
        <f>IF(R72&lt;&gt;"",_xlfn.RANK.EQ(R72,R57:R76,0),"")</f>
        <v/>
      </c>
      <c r="P72" s="23" t="str">
        <f>IF(K72="","",VLOOKUP(L72,G57:J76,2,0))</f>
        <v/>
      </c>
      <c r="Q72" s="23" t="str">
        <f>IF(K72="","",VLOOKUP(P72,LISTAS!$F$5:$G$204,2,0))</f>
        <v/>
      </c>
      <c r="R72" s="37" t="str">
        <f>IF(K72="","",VLOOKUP(L72,G57:J76,4,0))</f>
        <v/>
      </c>
      <c r="S72" s="24" t="str">
        <f t="shared" si="18"/>
        <v/>
      </c>
      <c r="T72" s="24" t="str">
        <f t="shared" si="19"/>
        <v/>
      </c>
    </row>
    <row r="73" spans="1:20" s="5" customFormat="1" ht="18.75" customHeight="1" x14ac:dyDescent="0.3">
      <c r="B73" s="21"/>
      <c r="C73" s="21" t="str">
        <f>IF(B73="","",VLOOKUP(B73,LISTAS!$F$5:$I$204,2,0))</f>
        <v/>
      </c>
      <c r="D73" s="21" t="str">
        <f>IF(B73="","",VLOOKUP(B73,LISTAS!$F$5:$I$207,4,0))</f>
        <v/>
      </c>
      <c r="E73" s="36"/>
      <c r="G73" s="32" t="str">
        <f t="shared" si="14"/>
        <v/>
      </c>
      <c r="H73" s="33" t="str">
        <f t="shared" ref="H73:I76" si="20">IF($K73="","",IF(B73="","",B73))</f>
        <v/>
      </c>
      <c r="I73" s="33" t="str">
        <f t="shared" si="20"/>
        <v/>
      </c>
      <c r="J73" s="32" t="str">
        <f t="shared" si="16"/>
        <v/>
      </c>
      <c r="K73" s="32" t="str">
        <f t="shared" si="17"/>
        <v/>
      </c>
      <c r="L73" s="32" t="str">
        <f>IF(K73="","",LARGE(G57:G76,M73))</f>
        <v/>
      </c>
      <c r="M73" s="44">
        <v>17</v>
      </c>
      <c r="N73" s="26"/>
      <c r="O73" s="45" t="str">
        <f>IF(R73&lt;&gt;"",_xlfn.RANK.EQ(R73,R57:R76,0),"")</f>
        <v/>
      </c>
      <c r="P73" s="23" t="str">
        <f>IF(K73="","",VLOOKUP(L73,G57:J76,2,0))</f>
        <v/>
      </c>
      <c r="Q73" s="23" t="str">
        <f>IF(K73="","",VLOOKUP(P73,LISTAS!$F$5:$G$204,2,0))</f>
        <v/>
      </c>
      <c r="R73" s="37" t="str">
        <f>IF(K73="","",VLOOKUP(L73,G57:J76,4,0))</f>
        <v/>
      </c>
      <c r="S73" s="24" t="str">
        <f t="shared" si="18"/>
        <v/>
      </c>
      <c r="T73" s="24" t="str">
        <f t="shared" si="19"/>
        <v/>
      </c>
    </row>
    <row r="74" spans="1:20" s="5" customFormat="1" ht="18.75" customHeight="1" x14ac:dyDescent="0.3">
      <c r="B74" s="21"/>
      <c r="C74" s="21" t="str">
        <f>IF(B74="","",VLOOKUP(B74,LISTAS!$F$5:$I$204,2,0))</f>
        <v/>
      </c>
      <c r="D74" s="21" t="str">
        <f>IF(B74="","",VLOOKUP(B74,LISTAS!$F$5:$I$207,4,0))</f>
        <v/>
      </c>
      <c r="E74" s="36"/>
      <c r="G74" s="32" t="str">
        <f t="shared" si="14"/>
        <v/>
      </c>
      <c r="H74" s="33" t="str">
        <f t="shared" si="20"/>
        <v/>
      </c>
      <c r="I74" s="33" t="str">
        <f t="shared" si="20"/>
        <v/>
      </c>
      <c r="J74" s="32" t="str">
        <f t="shared" si="16"/>
        <v/>
      </c>
      <c r="K74" s="32" t="str">
        <f t="shared" si="17"/>
        <v/>
      </c>
      <c r="L74" s="32" t="str">
        <f>IF(K74="","",LARGE(G57:G76,M74))</f>
        <v/>
      </c>
      <c r="M74" s="44">
        <v>18</v>
      </c>
      <c r="N74" s="26"/>
      <c r="O74" s="45" t="str">
        <f>IF(R74&lt;&gt;"",_xlfn.RANK.EQ(R74,R57:R76,0),"")</f>
        <v/>
      </c>
      <c r="P74" s="23" t="str">
        <f>IF(K74="","",VLOOKUP(L74,G57:J76,2,0))</f>
        <v/>
      </c>
      <c r="Q74" s="23" t="str">
        <f>IF(K74="","",VLOOKUP(P74,LISTAS!$F$5:$G$204,2,0))</f>
        <v/>
      </c>
      <c r="R74" s="37" t="str">
        <f>IF(K74="","",VLOOKUP(L74,G57:J76,4,0))</f>
        <v/>
      </c>
      <c r="S74" s="24" t="str">
        <f t="shared" si="18"/>
        <v/>
      </c>
      <c r="T74" s="24" t="str">
        <f t="shared" si="19"/>
        <v/>
      </c>
    </row>
    <row r="75" spans="1:20" s="5" customFormat="1" ht="18.75" customHeight="1" x14ac:dyDescent="0.3">
      <c r="B75" s="21"/>
      <c r="C75" s="21" t="str">
        <f>IF(B75="","",VLOOKUP(B75,LISTAS!$F$5:$I$204,2,0))</f>
        <v/>
      </c>
      <c r="D75" s="21" t="str">
        <f>IF(B75="","",VLOOKUP(B75,LISTAS!$F$5:$I$207,4,0))</f>
        <v/>
      </c>
      <c r="E75" s="36"/>
      <c r="G75" s="32"/>
      <c r="H75" s="33"/>
      <c r="I75" s="33"/>
      <c r="J75" s="32"/>
      <c r="K75" s="32"/>
      <c r="L75" s="32" t="str">
        <f>IF(K75="","",LARGE(G57:G76,M75))</f>
        <v/>
      </c>
      <c r="M75" s="44">
        <v>19</v>
      </c>
      <c r="N75" s="26"/>
      <c r="O75" s="45" t="str">
        <f>IF(R75&lt;&gt;"",_xlfn.RANK.EQ(R75,R57:R76,0),"")</f>
        <v/>
      </c>
      <c r="P75" s="23" t="str">
        <f>IF(K75="","",VLOOKUP(L75,G57:J76,2,0))</f>
        <v/>
      </c>
      <c r="Q75" s="23" t="str">
        <f>IF(K75="","",VLOOKUP(P75,LISTAS!$F$5:$G$204,2,0))</f>
        <v/>
      </c>
      <c r="R75" s="37" t="str">
        <f>IF(K75="","",VLOOKUP(L75,G57:J76,4,0))</f>
        <v/>
      </c>
      <c r="S75" s="24" t="str">
        <f t="shared" si="18"/>
        <v/>
      </c>
      <c r="T75" s="24" t="str">
        <f t="shared" si="19"/>
        <v/>
      </c>
    </row>
    <row r="76" spans="1:20" s="5" customFormat="1" ht="18.75" customHeight="1" x14ac:dyDescent="0.3">
      <c r="B76" s="21"/>
      <c r="C76" s="21" t="str">
        <f>IF(B76="","",VLOOKUP(B76,LISTAS!$F$5:$I$204,2,0))</f>
        <v/>
      </c>
      <c r="D76" s="21" t="str">
        <f>IF(B76="","",VLOOKUP(B76,LISTAS!$F$5:$I$207,4,0))</f>
        <v/>
      </c>
      <c r="E76" s="36"/>
      <c r="G76" s="32" t="str">
        <f t="shared" si="14"/>
        <v/>
      </c>
      <c r="H76" s="33" t="str">
        <f t="shared" si="20"/>
        <v/>
      </c>
      <c r="I76" s="33" t="str">
        <f t="shared" si="20"/>
        <v/>
      </c>
      <c r="J76" s="32" t="str">
        <f t="shared" si="16"/>
        <v/>
      </c>
      <c r="K76" s="32" t="str">
        <f t="shared" si="17"/>
        <v/>
      </c>
      <c r="L76" s="32" t="str">
        <f>IF(K76="","",LARGE(G57:G76,M76))</f>
        <v/>
      </c>
      <c r="M76" s="44">
        <v>20</v>
      </c>
      <c r="N76" s="26"/>
      <c r="O76" s="45" t="str">
        <f>IF(R76&lt;&gt;"",_xlfn.RANK.EQ(R76,R57:R76,0),"")</f>
        <v/>
      </c>
      <c r="P76" s="23" t="str">
        <f>IF(K76="","",VLOOKUP(L76,G57:J76,2,0))</f>
        <v/>
      </c>
      <c r="Q76" s="23" t="str">
        <f>IF(K76="","",VLOOKUP(P76,LISTAS!$F$5:$G$204,2,0))</f>
        <v/>
      </c>
      <c r="R76" s="37" t="str">
        <f>IF(K76="","",VLOOKUP(L76,G57:J76,4,0))</f>
        <v/>
      </c>
      <c r="S76" s="24" t="str">
        <f t="shared" si="18"/>
        <v/>
      </c>
      <c r="T76" s="24" t="str">
        <f t="shared" si="19"/>
        <v/>
      </c>
    </row>
    <row r="77" spans="1:20" ht="20.25" customHeight="1" x14ac:dyDescent="0.25"/>
    <row r="78" spans="1:20" ht="20.25" customHeight="1" x14ac:dyDescent="0.25">
      <c r="A78" s="2"/>
      <c r="B78" s="54" t="s">
        <v>34</v>
      </c>
      <c r="C78" s="55"/>
      <c r="E78" s="34"/>
      <c r="F78" s="35"/>
      <c r="G78" s="11"/>
      <c r="H78" s="12"/>
      <c r="I78" s="12"/>
      <c r="J78" s="12"/>
      <c r="K78" s="13"/>
      <c r="L78" s="12"/>
      <c r="M78" s="14"/>
      <c r="N78" s="43"/>
      <c r="O78" s="56" t="s">
        <v>13</v>
      </c>
      <c r="P78" s="57"/>
      <c r="Q78" s="57"/>
      <c r="R78" s="57"/>
      <c r="S78" s="57"/>
      <c r="T78" s="58"/>
    </row>
    <row r="79" spans="1:20" ht="20.25" hidden="1" customHeight="1" x14ac:dyDescent="0.25">
      <c r="A79" s="2"/>
      <c r="B79" s="51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3"/>
    </row>
    <row r="80" spans="1:20" s="15" customFormat="1" ht="28.5" customHeight="1" x14ac:dyDescent="0.25">
      <c r="B80" s="16" t="s">
        <v>14</v>
      </c>
      <c r="C80" s="16" t="s">
        <v>1</v>
      </c>
      <c r="D80" s="16" t="s">
        <v>15</v>
      </c>
      <c r="E80" s="16" t="s">
        <v>2</v>
      </c>
      <c r="F80" s="17"/>
      <c r="G80" s="18"/>
      <c r="H80" s="19"/>
      <c r="I80" s="19"/>
      <c r="J80" s="19"/>
      <c r="K80" s="20"/>
      <c r="L80" s="19"/>
      <c r="M80" s="18"/>
      <c r="N80" s="18"/>
      <c r="O80" s="27" t="s">
        <v>4</v>
      </c>
      <c r="P80" s="27" t="s">
        <v>14</v>
      </c>
      <c r="Q80" s="27" t="s">
        <v>1</v>
      </c>
      <c r="R80" s="27" t="s">
        <v>16</v>
      </c>
      <c r="S80" s="42" t="s">
        <v>17</v>
      </c>
      <c r="T80" s="42" t="s">
        <v>18</v>
      </c>
    </row>
    <row r="81" spans="2:20" s="5" customFormat="1" ht="18.75" customHeight="1" x14ac:dyDescent="0.25">
      <c r="B81" s="21"/>
      <c r="C81" s="21" t="str">
        <f>IF(B81="","",VLOOKUP(B81,LISTAS!$F$5:$I$204,2,0))</f>
        <v/>
      </c>
      <c r="D81" s="21" t="str">
        <f>IF(B81="","",VLOOKUP(B81,LISTAS!$F$5:$I$207,4,0))</f>
        <v/>
      </c>
      <c r="E81" s="36"/>
      <c r="G81" s="32" t="str">
        <f t="shared" ref="G81:G100" si="21">IF(E81="","",E81+(ROW(E81)/10000))</f>
        <v/>
      </c>
      <c r="H81" s="33" t="str">
        <f t="shared" ref="H81:I87" si="22">IF($K81="","",IF(B81="","",B81))</f>
        <v/>
      </c>
      <c r="I81" s="33" t="str">
        <f t="shared" si="22"/>
        <v/>
      </c>
      <c r="J81" s="32" t="str">
        <f t="shared" ref="J81:J100" si="23">IF($K81="","",E81)</f>
        <v/>
      </c>
      <c r="K81" s="32" t="str">
        <f t="shared" ref="K81:K100" si="24">G81</f>
        <v/>
      </c>
      <c r="L81" s="32" t="str">
        <f>IF(K81="","",LARGE(G81:G100,M81))</f>
        <v/>
      </c>
      <c r="M81" s="44">
        <v>1</v>
      </c>
      <c r="N81" s="22"/>
      <c r="O81" s="45" t="str">
        <f>IF(R81&lt;&gt;"",_xlfn.RANK.EQ(R81,R81:R100,0),"")</f>
        <v/>
      </c>
      <c r="P81" s="23" t="str">
        <f>IF(K81="","",VLOOKUP(L81,G81:J100,2,0))</f>
        <v/>
      </c>
      <c r="Q81" s="23" t="str">
        <f>IF(K81="","",VLOOKUP(P81,LISTAS!$F$5:$G$204,2,0))</f>
        <v/>
      </c>
      <c r="R81" s="37" t="str">
        <f>IF(K81="","",VLOOKUP(L81,G81:J100,4,0))</f>
        <v/>
      </c>
      <c r="S81" s="24" t="str">
        <f>IF($O81="","",IF($O81=1,400,IF($O81=2,340,IF($O81=3,300,IF($O81=4,280,IF($O81=5,270,IF($O81=6,260,IF($O81=7,250,IF($O81=8,240,IF($O81=9,200,IF($O81=10,200,IF($O81=11,200,IF($O81=12,200,IF($O81=13,200,IF($O81=14,200,IF($O81=15,200,IF($O81=16,200,IF($O81&gt;16,"",""))))))))))))))))))</f>
        <v/>
      </c>
      <c r="T81" s="24" t="str">
        <f>IF(O81="","",IF($F$7="NÃO","",IF(O81=1,400,IF(O81=2,340,IF(O81=3,300,IF(O81=4,280,IF(O81=5,270,IF(O81=6,260,IF(O81=7,250,IF(O81=8,240,IF(O81=9,200,IF(O81=10,200,IF(O81=11,200,IF(O81=12,200,IF(O81=13,200,IF(O81=14,200,IF(O81=15,200,IF(O81=16,200,IF(O81&gt;16,"","")))))))))))))))))))</f>
        <v/>
      </c>
    </row>
    <row r="82" spans="2:20" s="5" customFormat="1" ht="18.75" customHeight="1" x14ac:dyDescent="0.25">
      <c r="B82" s="21"/>
      <c r="C82" s="21" t="str">
        <f>IF(B82="","",VLOOKUP(B82,LISTAS!$F$5:$I$204,2,0))</f>
        <v/>
      </c>
      <c r="D82" s="21" t="str">
        <f>IF(B82="","",VLOOKUP(B82,LISTAS!$F$5:$I$207,4,0))</f>
        <v/>
      </c>
      <c r="E82" s="36"/>
      <c r="G82" s="32" t="str">
        <f t="shared" si="21"/>
        <v/>
      </c>
      <c r="H82" s="33" t="str">
        <f t="shared" si="22"/>
        <v/>
      </c>
      <c r="I82" s="33" t="str">
        <f t="shared" si="22"/>
        <v/>
      </c>
      <c r="J82" s="32" t="str">
        <f t="shared" si="23"/>
        <v/>
      </c>
      <c r="K82" s="32" t="str">
        <f t="shared" si="24"/>
        <v/>
      </c>
      <c r="L82" s="32" t="str">
        <f>IF(K82="","",LARGE(G81:G100,M82))</f>
        <v/>
      </c>
      <c r="M82" s="44">
        <v>2</v>
      </c>
      <c r="N82" s="25"/>
      <c r="O82" s="45" t="str">
        <f>IF(R82&lt;&gt;"",_xlfn.RANK.EQ(R82,R81:R100,0),"")</f>
        <v/>
      </c>
      <c r="P82" s="23" t="str">
        <f>IF(K82="","",VLOOKUP(L82,G81:J100,2,0))</f>
        <v/>
      </c>
      <c r="Q82" s="23" t="str">
        <f>IF(K82="","",VLOOKUP(P82,LISTAS!$F$5:$G$204,2,0))</f>
        <v/>
      </c>
      <c r="R82" s="37" t="str">
        <f>IF(K82="","",VLOOKUP(L82,G81:J100,4,0))</f>
        <v/>
      </c>
      <c r="S82" s="24" t="str">
        <f t="shared" ref="S82:S100" si="25">IF($O82="","",IF($O82=1,400,IF($O82=2,340,IF($O82=3,300,IF($O82=4,280,IF($O82=5,270,IF($O82=6,260,IF($O82=7,250,IF($O82=8,240,IF($O82=9,200,IF($O82=10,200,IF($O82=11,200,IF($O82=12,200,IF($O82=13,200,IF($O82=14,200,IF($O82=15,200,IF($O82=16,200,IF($O82&gt;16,"",""))))))))))))))))))</f>
        <v/>
      </c>
      <c r="T82" s="24" t="str">
        <f t="shared" ref="T82:T100" si="26">IF(O82="","",IF($F$7="NÃO","",IF(O82=1,400,IF(O82=2,340,IF(O82=3,300,IF(O82=4,280,IF(O82=5,270,IF(O82=6,260,IF(O82=7,250,IF(O82=8,240,IF(O82=9,200,IF(O82=10,200,IF(O82=11,200,IF(O82=12,200,IF(O82=13,200,IF(O82=14,200,IF(O82=15,200,IF(O82=16,200,IF(O82&gt;16,"","")))))))))))))))))))</f>
        <v/>
      </c>
    </row>
    <row r="83" spans="2:20" s="5" customFormat="1" ht="18.75" customHeight="1" x14ac:dyDescent="0.3">
      <c r="B83" s="21"/>
      <c r="C83" s="21" t="str">
        <f>IF(B83="","",VLOOKUP(B83,LISTAS!$F$5:$I$204,2,0))</f>
        <v/>
      </c>
      <c r="D83" s="21" t="str">
        <f>IF(B83="","",VLOOKUP(B83,LISTAS!$F$5:$I$207,4,0))</f>
        <v/>
      </c>
      <c r="E83" s="36"/>
      <c r="G83" s="32" t="str">
        <f t="shared" si="21"/>
        <v/>
      </c>
      <c r="H83" s="33" t="str">
        <f t="shared" si="22"/>
        <v/>
      </c>
      <c r="I83" s="33" t="str">
        <f t="shared" si="22"/>
        <v/>
      </c>
      <c r="J83" s="32" t="str">
        <f t="shared" si="23"/>
        <v/>
      </c>
      <c r="K83" s="32" t="str">
        <f t="shared" si="24"/>
        <v/>
      </c>
      <c r="L83" s="32" t="str">
        <f>IF(K83="","",LARGE(G81:G100,M83))</f>
        <v/>
      </c>
      <c r="M83" s="44">
        <v>3</v>
      </c>
      <c r="N83" s="26"/>
      <c r="O83" s="45" t="str">
        <f>IF(R83&lt;&gt;"",_xlfn.RANK.EQ(R83,R81:R100,0),"")</f>
        <v/>
      </c>
      <c r="P83" s="23" t="str">
        <f>IF(K83="","",VLOOKUP(L83,G81:J100,2,0))</f>
        <v/>
      </c>
      <c r="Q83" s="23" t="str">
        <f>IF(K83="","",VLOOKUP(P83,LISTAS!$F$5:$G$204,2,0))</f>
        <v/>
      </c>
      <c r="R83" s="37" t="str">
        <f>IF(K83="","",VLOOKUP(L83,G81:J100,4,0))</f>
        <v/>
      </c>
      <c r="S83" s="24" t="str">
        <f t="shared" si="25"/>
        <v/>
      </c>
      <c r="T83" s="24" t="str">
        <f t="shared" si="26"/>
        <v/>
      </c>
    </row>
    <row r="84" spans="2:20" s="5" customFormat="1" ht="18.75" customHeight="1" x14ac:dyDescent="0.3">
      <c r="B84" s="21"/>
      <c r="C84" s="21" t="str">
        <f>IF(B84="","",VLOOKUP(B84,LISTAS!$F$5:$I$204,2,0))</f>
        <v/>
      </c>
      <c r="D84" s="21" t="str">
        <f>IF(B84="","",VLOOKUP(B84,LISTAS!$F$5:$I$207,4,0))</f>
        <v/>
      </c>
      <c r="E84" s="36"/>
      <c r="G84" s="32" t="str">
        <f t="shared" si="21"/>
        <v/>
      </c>
      <c r="H84" s="33" t="str">
        <f t="shared" si="22"/>
        <v/>
      </c>
      <c r="I84" s="33" t="str">
        <f t="shared" si="22"/>
        <v/>
      </c>
      <c r="J84" s="32" t="str">
        <f t="shared" si="23"/>
        <v/>
      </c>
      <c r="K84" s="32" t="str">
        <f t="shared" si="24"/>
        <v/>
      </c>
      <c r="L84" s="32" t="str">
        <f>IF(K84="","",LARGE(G81:G100,M84))</f>
        <v/>
      </c>
      <c r="M84" s="44">
        <v>4</v>
      </c>
      <c r="N84" s="26"/>
      <c r="O84" s="45" t="str">
        <f>IF(R84&lt;&gt;"",_xlfn.RANK.EQ(R84,R81:R100,0),"")</f>
        <v/>
      </c>
      <c r="P84" s="23" t="str">
        <f>IF(K84="","",VLOOKUP(L84,G81:J100,2,0))</f>
        <v/>
      </c>
      <c r="Q84" s="23" t="str">
        <f>IF(K84="","",VLOOKUP(P84,LISTAS!$F$5:$G$204,2,0))</f>
        <v/>
      </c>
      <c r="R84" s="37" t="str">
        <f>IF(K84="","",VLOOKUP(L84,G81:J100,4,0))</f>
        <v/>
      </c>
      <c r="S84" s="24" t="str">
        <f t="shared" si="25"/>
        <v/>
      </c>
      <c r="T84" s="24" t="str">
        <f t="shared" si="26"/>
        <v/>
      </c>
    </row>
    <row r="85" spans="2:20" s="5" customFormat="1" ht="18.75" customHeight="1" x14ac:dyDescent="0.3">
      <c r="B85" s="21"/>
      <c r="C85" s="21" t="str">
        <f>IF(B85="","",VLOOKUP(B85,LISTAS!$F$5:$I$204,2,0))</f>
        <v/>
      </c>
      <c r="D85" s="21" t="str">
        <f>IF(B85="","",VLOOKUP(B85,LISTAS!$F$5:$I$207,4,0))</f>
        <v/>
      </c>
      <c r="E85" s="36"/>
      <c r="G85" s="32" t="str">
        <f t="shared" si="21"/>
        <v/>
      </c>
      <c r="H85" s="33" t="str">
        <f t="shared" si="22"/>
        <v/>
      </c>
      <c r="I85" s="33" t="str">
        <f t="shared" si="22"/>
        <v/>
      </c>
      <c r="J85" s="32" t="str">
        <f t="shared" si="23"/>
        <v/>
      </c>
      <c r="K85" s="32" t="str">
        <f t="shared" si="24"/>
        <v/>
      </c>
      <c r="L85" s="32" t="str">
        <f>IF(K85="","",LARGE(G81:G100,M85))</f>
        <v/>
      </c>
      <c r="M85" s="44">
        <v>5</v>
      </c>
      <c r="N85" s="26"/>
      <c r="O85" s="45" t="str">
        <f>IF(R85&lt;&gt;"",_xlfn.RANK.EQ(R85,R81:R100,0),"")</f>
        <v/>
      </c>
      <c r="P85" s="23" t="str">
        <f>IF(K85="","",VLOOKUP(L85,G81:J100,2,0))</f>
        <v/>
      </c>
      <c r="Q85" s="23" t="str">
        <f>IF(K85="","",VLOOKUP(P85,LISTAS!$F$5:$G$204,2,0))</f>
        <v/>
      </c>
      <c r="R85" s="37" t="str">
        <f>IF(K85="","",VLOOKUP(L85,G81:J100,4,0))</f>
        <v/>
      </c>
      <c r="S85" s="24" t="str">
        <f t="shared" si="25"/>
        <v/>
      </c>
      <c r="T85" s="24" t="str">
        <f t="shared" si="26"/>
        <v/>
      </c>
    </row>
    <row r="86" spans="2:20" s="5" customFormat="1" ht="18.75" customHeight="1" x14ac:dyDescent="0.3">
      <c r="B86" s="21"/>
      <c r="C86" s="21" t="str">
        <f>IF(B86="","",VLOOKUP(B86,LISTAS!$F$5:$I$204,2,0))</f>
        <v/>
      </c>
      <c r="D86" s="21" t="str">
        <f>IF(B86="","",VLOOKUP(B86,LISTAS!$F$5:$I$207,4,0))</f>
        <v/>
      </c>
      <c r="E86" s="36"/>
      <c r="G86" s="32" t="str">
        <f t="shared" si="21"/>
        <v/>
      </c>
      <c r="H86" s="33" t="str">
        <f t="shared" si="22"/>
        <v/>
      </c>
      <c r="I86" s="33" t="str">
        <f t="shared" si="22"/>
        <v/>
      </c>
      <c r="J86" s="32" t="str">
        <f t="shared" si="23"/>
        <v/>
      </c>
      <c r="K86" s="32" t="str">
        <f t="shared" si="24"/>
        <v/>
      </c>
      <c r="L86" s="32" t="str">
        <f>IF(K86="","",LARGE(G81:G100,M86))</f>
        <v/>
      </c>
      <c r="M86" s="44">
        <v>6</v>
      </c>
      <c r="N86" s="26"/>
      <c r="O86" s="45" t="str">
        <f>IF(R86&lt;&gt;"",_xlfn.RANK.EQ(R86,R81:R100,0),"")</f>
        <v/>
      </c>
      <c r="P86" s="23" t="str">
        <f>IF(K86="","",VLOOKUP(L86,G81:J100,2,0))</f>
        <v/>
      </c>
      <c r="Q86" s="23" t="str">
        <f>IF(K86="","",VLOOKUP(P86,LISTAS!$F$5:$G$204,2,0))</f>
        <v/>
      </c>
      <c r="R86" s="37" t="str">
        <f>IF(K86="","",VLOOKUP(L86,G81:J100,4,0))</f>
        <v/>
      </c>
      <c r="S86" s="24" t="str">
        <f t="shared" si="25"/>
        <v/>
      </c>
      <c r="T86" s="24" t="str">
        <f t="shared" si="26"/>
        <v/>
      </c>
    </row>
    <row r="87" spans="2:20" s="5" customFormat="1" ht="18.75" customHeight="1" x14ac:dyDescent="0.3">
      <c r="B87" s="21"/>
      <c r="C87" s="21" t="str">
        <f>IF(B87="","",VLOOKUP(B87,LISTAS!$F$5:$I$204,2,0))</f>
        <v/>
      </c>
      <c r="D87" s="21" t="str">
        <f>IF(B87="","",VLOOKUP(B87,LISTAS!$F$5:$I$207,4,0))</f>
        <v/>
      </c>
      <c r="E87" s="36"/>
      <c r="G87" s="32" t="str">
        <f t="shared" si="21"/>
        <v/>
      </c>
      <c r="H87" s="33" t="str">
        <f t="shared" si="22"/>
        <v/>
      </c>
      <c r="I87" s="33" t="str">
        <f t="shared" si="22"/>
        <v/>
      </c>
      <c r="J87" s="32" t="str">
        <f t="shared" si="23"/>
        <v/>
      </c>
      <c r="K87" s="32" t="str">
        <f t="shared" si="24"/>
        <v/>
      </c>
      <c r="L87" s="32" t="str">
        <f>IF(K87="","",LARGE(G81:G100,M87))</f>
        <v/>
      </c>
      <c r="M87" s="44">
        <v>7</v>
      </c>
      <c r="N87" s="26"/>
      <c r="O87" s="45" t="str">
        <f>IF(R87&lt;&gt;"",_xlfn.RANK.EQ(R87,R81:R100,0),"")</f>
        <v/>
      </c>
      <c r="P87" s="23" t="str">
        <f>IF(K87="","",VLOOKUP(L87,G81:J100,2,0))</f>
        <v/>
      </c>
      <c r="Q87" s="23" t="str">
        <f>IF(K87="","",VLOOKUP(P87,LISTAS!$F$5:$G$204,2,0))</f>
        <v/>
      </c>
      <c r="R87" s="37" t="str">
        <f>IF(K87="","",VLOOKUP(L87,G81:J100,4,0))</f>
        <v/>
      </c>
      <c r="S87" s="24" t="str">
        <f t="shared" si="25"/>
        <v/>
      </c>
      <c r="T87" s="24" t="str">
        <f t="shared" si="26"/>
        <v/>
      </c>
    </row>
    <row r="88" spans="2:20" s="5" customFormat="1" ht="18.75" customHeight="1" x14ac:dyDescent="0.3">
      <c r="B88" s="21"/>
      <c r="C88" s="21" t="str">
        <f>IF(B88="","",VLOOKUP(B88,LISTAS!$F$5:$I$204,2,0))</f>
        <v/>
      </c>
      <c r="D88" s="21" t="str">
        <f>IF(B88="","",VLOOKUP(B88,LISTAS!$F$5:$I$207,4,0))</f>
        <v/>
      </c>
      <c r="E88" s="36"/>
      <c r="G88" s="32"/>
      <c r="H88" s="33"/>
      <c r="I88" s="33"/>
      <c r="J88" s="32"/>
      <c r="K88" s="32"/>
      <c r="L88" s="32" t="str">
        <f>IF(K88="","",LARGE(G81:G100,M88))</f>
        <v/>
      </c>
      <c r="M88" s="44">
        <v>8</v>
      </c>
      <c r="N88" s="26"/>
      <c r="O88" s="45" t="str">
        <f>IF(R88&lt;&gt;"",_xlfn.RANK.EQ(R88,R81:R100,0),"")</f>
        <v/>
      </c>
      <c r="P88" s="23" t="str">
        <f>IF(K88="","",VLOOKUP(L88,G81:J100,2,0))</f>
        <v/>
      </c>
      <c r="Q88" s="23" t="str">
        <f>IF(K88="","",VLOOKUP(P88,LISTAS!$F$5:$G$204,2,0))</f>
        <v/>
      </c>
      <c r="R88" s="37" t="str">
        <f>IF(K88="","",VLOOKUP(L88,G81:J100,4,0))</f>
        <v/>
      </c>
      <c r="S88" s="24" t="str">
        <f t="shared" si="25"/>
        <v/>
      </c>
      <c r="T88" s="24" t="str">
        <f t="shared" si="26"/>
        <v/>
      </c>
    </row>
    <row r="89" spans="2:20" s="5" customFormat="1" ht="18.75" customHeight="1" x14ac:dyDescent="0.3">
      <c r="B89" s="21"/>
      <c r="C89" s="21" t="str">
        <f>IF(B89="","",VLOOKUP(B89,LISTAS!$F$5:$I$204,2,0))</f>
        <v/>
      </c>
      <c r="D89" s="21" t="str">
        <f>IF(B89="","",VLOOKUP(B89,LISTAS!$F$5:$I$207,4,0))</f>
        <v/>
      </c>
      <c r="E89" s="36"/>
      <c r="G89" s="32"/>
      <c r="H89" s="33"/>
      <c r="I89" s="33"/>
      <c r="J89" s="32"/>
      <c r="K89" s="32"/>
      <c r="L89" s="32" t="str">
        <f>IF(K89="","",LARGE(G81:G100,M89))</f>
        <v/>
      </c>
      <c r="M89" s="44">
        <v>9</v>
      </c>
      <c r="N89" s="26"/>
      <c r="O89" s="45" t="str">
        <f>IF(R89&lt;&gt;"",_xlfn.RANK.EQ(R89,R81:R100,0),"")</f>
        <v/>
      </c>
      <c r="P89" s="23" t="str">
        <f>IF(K89="","",VLOOKUP(L89,G81:J100,2,0))</f>
        <v/>
      </c>
      <c r="Q89" s="23" t="str">
        <f>IF(K89="","",VLOOKUP(P89,LISTAS!$F$5:$G$204,2,0))</f>
        <v/>
      </c>
      <c r="R89" s="37" t="str">
        <f>IF(K89="","",VLOOKUP(L89,G81:J100,4,0))</f>
        <v/>
      </c>
      <c r="S89" s="24" t="str">
        <f t="shared" si="25"/>
        <v/>
      </c>
      <c r="T89" s="24" t="str">
        <f t="shared" si="26"/>
        <v/>
      </c>
    </row>
    <row r="90" spans="2:20" s="5" customFormat="1" ht="18.75" customHeight="1" x14ac:dyDescent="0.3">
      <c r="B90" s="21"/>
      <c r="C90" s="21" t="str">
        <f>IF(B90="","",VLOOKUP(B90,LISTAS!$F$5:$I$204,2,0))</f>
        <v/>
      </c>
      <c r="D90" s="21" t="str">
        <f>IF(B90="","",VLOOKUP(B90,LISTAS!$F$5:$I$207,4,0))</f>
        <v/>
      </c>
      <c r="E90" s="36"/>
      <c r="G90" s="32"/>
      <c r="H90" s="33"/>
      <c r="I90" s="33"/>
      <c r="J90" s="32"/>
      <c r="K90" s="32"/>
      <c r="L90" s="32" t="str">
        <f>IF(K90="","",LARGE(G81:G100,M90))</f>
        <v/>
      </c>
      <c r="M90" s="44">
        <v>10</v>
      </c>
      <c r="N90" s="26"/>
      <c r="O90" s="45" t="str">
        <f>IF(R90&lt;&gt;"",_xlfn.RANK.EQ(R90,R81:R100,0),"")</f>
        <v/>
      </c>
      <c r="P90" s="23" t="str">
        <f>IF(K90="","",VLOOKUP(L90,G81:J100,2,0))</f>
        <v/>
      </c>
      <c r="Q90" s="23" t="str">
        <f>IF(K90="","",VLOOKUP(P90,LISTAS!$F$5:$G$204,2,0))</f>
        <v/>
      </c>
      <c r="R90" s="37" t="str">
        <f>IF(K90="","",VLOOKUP(L90,G81:J100,4,0))</f>
        <v/>
      </c>
      <c r="S90" s="24" t="str">
        <f t="shared" si="25"/>
        <v/>
      </c>
      <c r="T90" s="24" t="str">
        <f t="shared" si="26"/>
        <v/>
      </c>
    </row>
    <row r="91" spans="2:20" s="5" customFormat="1" ht="18.75" customHeight="1" x14ac:dyDescent="0.3">
      <c r="B91" s="21"/>
      <c r="C91" s="21" t="str">
        <f>IF(B91="","",VLOOKUP(B91,LISTAS!$F$5:$I$204,2,0))</f>
        <v/>
      </c>
      <c r="D91" s="21" t="str">
        <f>IF(B91="","",VLOOKUP(B91,LISTAS!$F$5:$I$207,4,0))</f>
        <v/>
      </c>
      <c r="E91" s="36"/>
      <c r="G91" s="32"/>
      <c r="H91" s="33"/>
      <c r="I91" s="33"/>
      <c r="J91" s="32"/>
      <c r="K91" s="32"/>
      <c r="L91" s="32" t="str">
        <f>IF(K91="","",LARGE(G81:G100,M91))</f>
        <v/>
      </c>
      <c r="M91" s="44">
        <v>11</v>
      </c>
      <c r="N91" s="26"/>
      <c r="O91" s="45" t="str">
        <f>IF(R91&lt;&gt;"",_xlfn.RANK.EQ(R91,R81:R100,0),"")</f>
        <v/>
      </c>
      <c r="P91" s="23" t="str">
        <f>IF(K91="","",VLOOKUP(L91,G81:J100,2,0))</f>
        <v/>
      </c>
      <c r="Q91" s="23" t="str">
        <f>IF(K91="","",VLOOKUP(P91,LISTAS!$F$5:$G$204,2,0))</f>
        <v/>
      </c>
      <c r="R91" s="37" t="str">
        <f>IF(K91="","",VLOOKUP(L91,G81:J100,4,0))</f>
        <v/>
      </c>
      <c r="S91" s="24" t="str">
        <f t="shared" si="25"/>
        <v/>
      </c>
      <c r="T91" s="24" t="str">
        <f t="shared" si="26"/>
        <v/>
      </c>
    </row>
    <row r="92" spans="2:20" s="5" customFormat="1" ht="18.75" customHeight="1" x14ac:dyDescent="0.3">
      <c r="B92" s="21"/>
      <c r="C92" s="21" t="str">
        <f>IF(B92="","",VLOOKUP(B92,LISTAS!$F$5:$I$204,2,0))</f>
        <v/>
      </c>
      <c r="D92" s="21" t="str">
        <f>IF(B92="","",VLOOKUP(B92,LISTAS!$F$5:$I$207,4,0))</f>
        <v/>
      </c>
      <c r="E92" s="36"/>
      <c r="G92" s="32"/>
      <c r="H92" s="33"/>
      <c r="I92" s="33"/>
      <c r="J92" s="32"/>
      <c r="K92" s="32"/>
      <c r="L92" s="32" t="str">
        <f>IF(K92="","",LARGE(G81:G100,M92))</f>
        <v/>
      </c>
      <c r="M92" s="44">
        <v>12</v>
      </c>
      <c r="N92" s="26"/>
      <c r="O92" s="45" t="str">
        <f>IF(R92&lt;&gt;"",_xlfn.RANK.EQ(R92,R81:R100,0),"")</f>
        <v/>
      </c>
      <c r="P92" s="23" t="str">
        <f>IF(K92="","",VLOOKUP(L92,G81:J100,2,0))</f>
        <v/>
      </c>
      <c r="Q92" s="23" t="str">
        <f>IF(K92="","",VLOOKUP(P92,LISTAS!$F$5:$G$204,2,0))</f>
        <v/>
      </c>
      <c r="R92" s="37" t="str">
        <f>IF(K92="","",VLOOKUP(L92,G81:J100,4,0))</f>
        <v/>
      </c>
      <c r="S92" s="24" t="str">
        <f t="shared" si="25"/>
        <v/>
      </c>
      <c r="T92" s="24" t="str">
        <f t="shared" si="26"/>
        <v/>
      </c>
    </row>
    <row r="93" spans="2:20" s="5" customFormat="1" ht="18.75" customHeight="1" x14ac:dyDescent="0.3">
      <c r="B93" s="21"/>
      <c r="C93" s="21" t="str">
        <f>IF(B93="","",VLOOKUP(B93,LISTAS!$F$5:$I$204,2,0))</f>
        <v/>
      </c>
      <c r="D93" s="21" t="str">
        <f>IF(B93="","",VLOOKUP(B93,LISTAS!$F$5:$I$207,4,0))</f>
        <v/>
      </c>
      <c r="E93" s="36"/>
      <c r="G93" s="32"/>
      <c r="H93" s="33"/>
      <c r="I93" s="33"/>
      <c r="J93" s="32"/>
      <c r="K93" s="32"/>
      <c r="L93" s="32" t="str">
        <f>IF(K93="","",LARGE(G81:G100,M93))</f>
        <v/>
      </c>
      <c r="M93" s="44">
        <v>13</v>
      </c>
      <c r="N93" s="26"/>
      <c r="O93" s="45" t="str">
        <f>IF(R93&lt;&gt;"",_xlfn.RANK.EQ(R93,R81:R100,0),"")</f>
        <v/>
      </c>
      <c r="P93" s="23" t="str">
        <f>IF(K93="","",VLOOKUP(L93,G81:J100,2,0))</f>
        <v/>
      </c>
      <c r="Q93" s="23" t="str">
        <f>IF(K93="","",VLOOKUP(P93,LISTAS!$F$5:$G$204,2,0))</f>
        <v/>
      </c>
      <c r="R93" s="37" t="str">
        <f>IF(K93="","",VLOOKUP(L93,G81:J100,4,0))</f>
        <v/>
      </c>
      <c r="S93" s="24" t="str">
        <f t="shared" si="25"/>
        <v/>
      </c>
      <c r="T93" s="24" t="str">
        <f t="shared" si="26"/>
        <v/>
      </c>
    </row>
    <row r="94" spans="2:20" s="5" customFormat="1" ht="18.75" customHeight="1" x14ac:dyDescent="0.3">
      <c r="B94" s="21"/>
      <c r="C94" s="21" t="str">
        <f>IF(B94="","",VLOOKUP(B94,LISTAS!$F$5:$I$204,2,0))</f>
        <v/>
      </c>
      <c r="D94" s="21" t="str">
        <f>IF(B94="","",VLOOKUP(B94,LISTAS!$F$5:$I$207,4,0))</f>
        <v/>
      </c>
      <c r="E94" s="36"/>
      <c r="G94" s="32"/>
      <c r="H94" s="33"/>
      <c r="I94" s="33"/>
      <c r="J94" s="32"/>
      <c r="K94" s="32"/>
      <c r="L94" s="32" t="str">
        <f>IF(K94="","",LARGE(G81:G100,M94))</f>
        <v/>
      </c>
      <c r="M94" s="44">
        <v>14</v>
      </c>
      <c r="N94" s="26"/>
      <c r="O94" s="45" t="str">
        <f>IF(R94&lt;&gt;"",_xlfn.RANK.EQ(R94,R81:R100,0),"")</f>
        <v/>
      </c>
      <c r="P94" s="23" t="str">
        <f>IF(K94="","",VLOOKUP(L94,G81:J100,2,0))</f>
        <v/>
      </c>
      <c r="Q94" s="23" t="str">
        <f>IF(K94="","",VLOOKUP(P94,LISTAS!$F$5:$G$204,2,0))</f>
        <v/>
      </c>
      <c r="R94" s="37" t="str">
        <f>IF(K94="","",VLOOKUP(L94,G81:J100,4,0))</f>
        <v/>
      </c>
      <c r="S94" s="24" t="str">
        <f t="shared" si="25"/>
        <v/>
      </c>
      <c r="T94" s="24" t="str">
        <f t="shared" si="26"/>
        <v/>
      </c>
    </row>
    <row r="95" spans="2:20" s="5" customFormat="1" ht="18.75" customHeight="1" x14ac:dyDescent="0.3">
      <c r="B95" s="21"/>
      <c r="C95" s="21" t="str">
        <f>IF(B95="","",VLOOKUP(B95,LISTAS!$F$5:$I$204,2,0))</f>
        <v/>
      </c>
      <c r="D95" s="21" t="str">
        <f>IF(B95="","",VLOOKUP(B95,LISTAS!$F$5:$I$207,4,0))</f>
        <v/>
      </c>
      <c r="E95" s="36"/>
      <c r="G95" s="32"/>
      <c r="H95" s="33"/>
      <c r="I95" s="33"/>
      <c r="J95" s="32"/>
      <c r="K95" s="32"/>
      <c r="L95" s="32" t="str">
        <f>IF(K95="","",LARGE(G81:G100,M95))</f>
        <v/>
      </c>
      <c r="M95" s="44">
        <v>15</v>
      </c>
      <c r="N95" s="26"/>
      <c r="O95" s="45" t="str">
        <f>IF(R95&lt;&gt;"",_xlfn.RANK.EQ(R95,R81:R100,0),"")</f>
        <v/>
      </c>
      <c r="P95" s="23" t="str">
        <f>IF(K95="","",VLOOKUP(L95,G81:J100,2,0))</f>
        <v/>
      </c>
      <c r="Q95" s="23" t="str">
        <f>IF(K95="","",VLOOKUP(P95,LISTAS!$F$5:$G$204,2,0))</f>
        <v/>
      </c>
      <c r="R95" s="37" t="str">
        <f>IF(K95="","",VLOOKUP(L95,G81:J100,4,0))</f>
        <v/>
      </c>
      <c r="S95" s="24" t="str">
        <f t="shared" si="25"/>
        <v/>
      </c>
      <c r="T95" s="24" t="str">
        <f t="shared" si="26"/>
        <v/>
      </c>
    </row>
    <row r="96" spans="2:20" s="5" customFormat="1" ht="18.75" customHeight="1" x14ac:dyDescent="0.3">
      <c r="B96" s="21"/>
      <c r="C96" s="21" t="str">
        <f>IF(B96="","",VLOOKUP(B96,LISTAS!$F$5:$I$204,2,0))</f>
        <v/>
      </c>
      <c r="D96" s="21" t="str">
        <f>IF(B96="","",VLOOKUP(B96,LISTAS!$F$5:$I$207,4,0))</f>
        <v/>
      </c>
      <c r="E96" s="36"/>
      <c r="G96" s="32"/>
      <c r="H96" s="33"/>
      <c r="I96" s="33"/>
      <c r="J96" s="32"/>
      <c r="K96" s="32"/>
      <c r="L96" s="32" t="str">
        <f>IF(K96="","",LARGE(G81:G100,M96))</f>
        <v/>
      </c>
      <c r="M96" s="44">
        <v>16</v>
      </c>
      <c r="N96" s="26"/>
      <c r="O96" s="45" t="str">
        <f>IF(R96&lt;&gt;"",_xlfn.RANK.EQ(R96,R81:R100,0),"")</f>
        <v/>
      </c>
      <c r="P96" s="23" t="str">
        <f>IF(K96="","",VLOOKUP(L96,G81:J100,2,0))</f>
        <v/>
      </c>
      <c r="Q96" s="23" t="str">
        <f>IF(K96="","",VLOOKUP(P96,LISTAS!$F$5:$G$204,2,0))</f>
        <v/>
      </c>
      <c r="R96" s="37" t="str">
        <f>IF(K96="","",VLOOKUP(L96,G81:J100,4,0))</f>
        <v/>
      </c>
      <c r="S96" s="24" t="str">
        <f t="shared" si="25"/>
        <v/>
      </c>
      <c r="T96" s="24" t="str">
        <f t="shared" si="26"/>
        <v/>
      </c>
    </row>
    <row r="97" spans="1:20" s="5" customFormat="1" ht="18.75" customHeight="1" x14ac:dyDescent="0.3">
      <c r="B97" s="21"/>
      <c r="C97" s="21" t="str">
        <f>IF(B97="","",VLOOKUP(B97,LISTAS!$F$5:$I$204,2,0))</f>
        <v/>
      </c>
      <c r="D97" s="21" t="str">
        <f>IF(B97="","",VLOOKUP(B97,LISTAS!$F$5:$I$207,4,0))</f>
        <v/>
      </c>
      <c r="E97" s="36"/>
      <c r="G97" s="32" t="str">
        <f t="shared" si="21"/>
        <v/>
      </c>
      <c r="H97" s="33" t="str">
        <f t="shared" ref="H97:I100" si="27">IF($K97="","",IF(B97="","",B97))</f>
        <v/>
      </c>
      <c r="I97" s="33" t="str">
        <f t="shared" si="27"/>
        <v/>
      </c>
      <c r="J97" s="32" t="str">
        <f t="shared" si="23"/>
        <v/>
      </c>
      <c r="K97" s="32" t="str">
        <f t="shared" si="24"/>
        <v/>
      </c>
      <c r="L97" s="32" t="str">
        <f>IF(K97="","",LARGE(G81:G100,M97))</f>
        <v/>
      </c>
      <c r="M97" s="44">
        <v>17</v>
      </c>
      <c r="N97" s="26"/>
      <c r="O97" s="45" t="str">
        <f>IF(R97&lt;&gt;"",_xlfn.RANK.EQ(R97,R81:R100,0),"")</f>
        <v/>
      </c>
      <c r="P97" s="23" t="str">
        <f>IF(K97="","",VLOOKUP(L97,G81:J100,2,0))</f>
        <v/>
      </c>
      <c r="Q97" s="23" t="str">
        <f>IF(K97="","",VLOOKUP(P97,LISTAS!$F$5:$G$204,2,0))</f>
        <v/>
      </c>
      <c r="R97" s="37" t="str">
        <f>IF(K97="","",VLOOKUP(L97,G81:J100,4,0))</f>
        <v/>
      </c>
      <c r="S97" s="24" t="str">
        <f t="shared" si="25"/>
        <v/>
      </c>
      <c r="T97" s="24" t="str">
        <f t="shared" si="26"/>
        <v/>
      </c>
    </row>
    <row r="98" spans="1:20" s="5" customFormat="1" ht="18.75" customHeight="1" x14ac:dyDescent="0.3">
      <c r="B98" s="21"/>
      <c r="C98" s="21" t="str">
        <f>IF(B98="","",VLOOKUP(B98,LISTAS!$F$5:$I$204,2,0))</f>
        <v/>
      </c>
      <c r="D98" s="21" t="str">
        <f>IF(B98="","",VLOOKUP(B98,LISTAS!$F$5:$I$207,4,0))</f>
        <v/>
      </c>
      <c r="E98" s="36"/>
      <c r="G98" s="32" t="str">
        <f t="shared" si="21"/>
        <v/>
      </c>
      <c r="H98" s="33" t="str">
        <f t="shared" si="27"/>
        <v/>
      </c>
      <c r="I98" s="33" t="str">
        <f t="shared" si="27"/>
        <v/>
      </c>
      <c r="J98" s="32" t="str">
        <f t="shared" si="23"/>
        <v/>
      </c>
      <c r="K98" s="32" t="str">
        <f t="shared" si="24"/>
        <v/>
      </c>
      <c r="L98" s="32" t="str">
        <f>IF(K98="","",LARGE(G81:G100,M98))</f>
        <v/>
      </c>
      <c r="M98" s="44">
        <v>18</v>
      </c>
      <c r="N98" s="26"/>
      <c r="O98" s="45" t="str">
        <f>IF(R98&lt;&gt;"",_xlfn.RANK.EQ(R98,R81:R100,0),"")</f>
        <v/>
      </c>
      <c r="P98" s="23" t="str">
        <f>IF(K98="","",VLOOKUP(L98,G81:J100,2,0))</f>
        <v/>
      </c>
      <c r="Q98" s="23" t="str">
        <f>IF(K98="","",VLOOKUP(P98,LISTAS!$F$5:$G$204,2,0))</f>
        <v/>
      </c>
      <c r="R98" s="37" t="str">
        <f>IF(K98="","",VLOOKUP(L98,G81:J100,4,0))</f>
        <v/>
      </c>
      <c r="S98" s="24" t="str">
        <f t="shared" si="25"/>
        <v/>
      </c>
      <c r="T98" s="24" t="str">
        <f t="shared" si="26"/>
        <v/>
      </c>
    </row>
    <row r="99" spans="1:20" s="5" customFormat="1" ht="18.75" customHeight="1" x14ac:dyDescent="0.3">
      <c r="B99" s="21"/>
      <c r="C99" s="21" t="str">
        <f>IF(B99="","",VLOOKUP(B99,LISTAS!$F$5:$I$204,2,0))</f>
        <v/>
      </c>
      <c r="D99" s="21" t="str">
        <f>IF(B99="","",VLOOKUP(B99,LISTAS!$F$5:$I$207,4,0))</f>
        <v/>
      </c>
      <c r="E99" s="36"/>
      <c r="G99" s="32"/>
      <c r="H99" s="33"/>
      <c r="I99" s="33"/>
      <c r="J99" s="32"/>
      <c r="K99" s="32"/>
      <c r="L99" s="32" t="str">
        <f>IF(K99="","",LARGE(G81:G100,M99))</f>
        <v/>
      </c>
      <c r="M99" s="44">
        <v>19</v>
      </c>
      <c r="N99" s="26"/>
      <c r="O99" s="45" t="str">
        <f>IF(R99&lt;&gt;"",_xlfn.RANK.EQ(R99,R81:R100,0),"")</f>
        <v/>
      </c>
      <c r="P99" s="23" t="str">
        <f>IF(K99="","",VLOOKUP(L99,G81:J100,2,0))</f>
        <v/>
      </c>
      <c r="Q99" s="23" t="str">
        <f>IF(K99="","",VLOOKUP(P99,LISTAS!$F$5:$G$204,2,0))</f>
        <v/>
      </c>
      <c r="R99" s="37" t="str">
        <f>IF(K99="","",VLOOKUP(L99,G81:J100,4,0))</f>
        <v/>
      </c>
      <c r="S99" s="24" t="str">
        <f t="shared" si="25"/>
        <v/>
      </c>
      <c r="T99" s="24" t="str">
        <f t="shared" si="26"/>
        <v/>
      </c>
    </row>
    <row r="100" spans="1:20" s="5" customFormat="1" ht="18.75" customHeight="1" x14ac:dyDescent="0.3">
      <c r="B100" s="21"/>
      <c r="C100" s="21" t="str">
        <f>IF(B100="","",VLOOKUP(B100,LISTAS!$F$5:$I$204,2,0))</f>
        <v/>
      </c>
      <c r="D100" s="21" t="str">
        <f>IF(B100="","",VLOOKUP(B100,LISTAS!$F$5:$I$207,4,0))</f>
        <v/>
      </c>
      <c r="E100" s="36"/>
      <c r="G100" s="32" t="str">
        <f t="shared" si="21"/>
        <v/>
      </c>
      <c r="H100" s="33" t="str">
        <f t="shared" si="27"/>
        <v/>
      </c>
      <c r="I100" s="33" t="str">
        <f t="shared" si="27"/>
        <v/>
      </c>
      <c r="J100" s="32" t="str">
        <f t="shared" si="23"/>
        <v/>
      </c>
      <c r="K100" s="32" t="str">
        <f t="shared" si="24"/>
        <v/>
      </c>
      <c r="L100" s="32" t="str">
        <f>IF(K100="","",LARGE(G81:G100,M100))</f>
        <v/>
      </c>
      <c r="M100" s="44">
        <v>20</v>
      </c>
      <c r="N100" s="26"/>
      <c r="O100" s="45" t="str">
        <f>IF(R100&lt;&gt;"",_xlfn.RANK.EQ(R100,R81:R100,0),"")</f>
        <v/>
      </c>
      <c r="P100" s="23" t="str">
        <f>IF(K100="","",VLOOKUP(L100,G81:J100,2,0))</f>
        <v/>
      </c>
      <c r="Q100" s="23" t="str">
        <f>IF(K100="","",VLOOKUP(P100,LISTAS!$F$5:$G$204,2,0))</f>
        <v/>
      </c>
      <c r="R100" s="37" t="str">
        <f>IF(K100="","",VLOOKUP(L100,G81:J100,4,0))</f>
        <v/>
      </c>
      <c r="S100" s="24" t="str">
        <f t="shared" si="25"/>
        <v/>
      </c>
      <c r="T100" s="24" t="str">
        <f t="shared" si="26"/>
        <v/>
      </c>
    </row>
    <row r="101" spans="1:20" ht="20.25" customHeight="1" x14ac:dyDescent="0.25"/>
    <row r="102" spans="1:20" ht="20.25" customHeight="1" x14ac:dyDescent="0.25">
      <c r="A102" s="2"/>
      <c r="B102" s="54" t="s">
        <v>24</v>
      </c>
      <c r="C102" s="55"/>
      <c r="E102" s="34"/>
      <c r="F102" s="35"/>
      <c r="G102" s="11"/>
      <c r="H102" s="12"/>
      <c r="I102" s="12"/>
      <c r="J102" s="12"/>
      <c r="K102" s="13"/>
      <c r="L102" s="12"/>
      <c r="M102" s="14"/>
      <c r="N102" s="43"/>
      <c r="O102" s="56" t="s">
        <v>13</v>
      </c>
      <c r="P102" s="57"/>
      <c r="Q102" s="57"/>
      <c r="R102" s="57"/>
      <c r="S102" s="57"/>
      <c r="T102" s="58"/>
    </row>
    <row r="103" spans="1:20" ht="20.25" hidden="1" customHeight="1" x14ac:dyDescent="0.25">
      <c r="A103" s="2"/>
      <c r="B103" s="51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3"/>
    </row>
    <row r="104" spans="1:20" s="15" customFormat="1" ht="28.5" customHeight="1" x14ac:dyDescent="0.25">
      <c r="B104" s="16" t="s">
        <v>14</v>
      </c>
      <c r="C104" s="16" t="s">
        <v>1</v>
      </c>
      <c r="D104" s="16" t="s">
        <v>15</v>
      </c>
      <c r="E104" s="16" t="s">
        <v>2</v>
      </c>
      <c r="F104" s="17"/>
      <c r="G104" s="18"/>
      <c r="H104" s="19"/>
      <c r="I104" s="19"/>
      <c r="J104" s="19"/>
      <c r="K104" s="20"/>
      <c r="L104" s="19"/>
      <c r="M104" s="18"/>
      <c r="N104" s="18"/>
      <c r="O104" s="27" t="s">
        <v>4</v>
      </c>
      <c r="P104" s="27" t="s">
        <v>14</v>
      </c>
      <c r="Q104" s="27" t="s">
        <v>1</v>
      </c>
      <c r="R104" s="27" t="s">
        <v>16</v>
      </c>
      <c r="S104" s="42" t="s">
        <v>17</v>
      </c>
      <c r="T104" s="42" t="s">
        <v>18</v>
      </c>
    </row>
    <row r="105" spans="1:20" s="5" customFormat="1" ht="18.75" customHeight="1" x14ac:dyDescent="0.25">
      <c r="B105" s="21"/>
      <c r="C105" s="21" t="str">
        <f>IF(B105="","",VLOOKUP(B105,LISTAS!$F$5:$I$204,2,0))</f>
        <v/>
      </c>
      <c r="D105" s="21" t="str">
        <f>IF(B105="","",VLOOKUP(B105,LISTAS!$F$5:$I$207,4,0))</f>
        <v/>
      </c>
      <c r="E105" s="36"/>
      <c r="G105" s="32" t="str">
        <f t="shared" ref="G105:G124" si="28">IF(E105="","",E105+(ROW(E105)/10000))</f>
        <v/>
      </c>
      <c r="H105" s="33" t="str">
        <f t="shared" ref="H105:I111" si="29">IF($K105="","",IF(B105="","",B105))</f>
        <v/>
      </c>
      <c r="I105" s="33" t="str">
        <f t="shared" si="29"/>
        <v/>
      </c>
      <c r="J105" s="32" t="str">
        <f t="shared" ref="J105:J124" si="30">IF($K105="","",E105)</f>
        <v/>
      </c>
      <c r="K105" s="32" t="str">
        <f t="shared" ref="K105:K124" si="31">G105</f>
        <v/>
      </c>
      <c r="L105" s="32" t="str">
        <f>IF(K105="","",LARGE(G105:G124,M105))</f>
        <v/>
      </c>
      <c r="M105" s="44">
        <v>1</v>
      </c>
      <c r="N105" s="22"/>
      <c r="O105" s="45" t="str">
        <f>IF(R105&lt;&gt;"",_xlfn.RANK.EQ(R105,R105:R124,0),"")</f>
        <v/>
      </c>
      <c r="P105" s="23" t="str">
        <f>IF(K105="","",VLOOKUP(L105,G105:J124,2,0))</f>
        <v/>
      </c>
      <c r="Q105" s="23" t="str">
        <f>IF(K105="","",VLOOKUP(P105,LISTAS!$F$5:$G$204,2,0))</f>
        <v/>
      </c>
      <c r="R105" s="37" t="str">
        <f>IF(K105="","",VLOOKUP(L105,G105:J124,4,0))</f>
        <v/>
      </c>
      <c r="S105" s="24" t="str">
        <f>IF($O105="","",IF($O105=1,400,IF($O105=2,340,IF($O105=3,300,IF($O105=4,280,IF($O105=5,270,IF($O105=6,260,IF($O105=7,250,IF($O105=8,240,IF($O105=9,200,IF($O105=10,200,IF($O105=11,200,IF($O105=12,200,IF($O105=13,200,IF($O105=14,200,IF($O105=15,200,IF($O105=16,200,IF($O105&gt;16,"",""))))))))))))))))))</f>
        <v/>
      </c>
      <c r="T105" s="24" t="str">
        <f>IF(O105="","",IF($F$7="NÃO","",IF(O105=1,400,IF(O105=2,340,IF(O105=3,300,IF(O105=4,280,IF(O105=5,270,IF(O105=6,260,IF(O105=7,250,IF(O105=8,240,IF(O105=9,200,IF(O105=10,200,IF(O105=11,200,IF(O105=12,200,IF(O105=13,200,IF(O105=14,200,IF(O105=15,200,IF(O105=16,200,IF(O105&gt;16,"","")))))))))))))))))))</f>
        <v/>
      </c>
    </row>
    <row r="106" spans="1:20" s="5" customFormat="1" ht="18.75" customHeight="1" x14ac:dyDescent="0.25">
      <c r="B106" s="21"/>
      <c r="C106" s="21" t="str">
        <f>IF(B106="","",VLOOKUP(B106,LISTAS!$F$5:$I$204,2,0))</f>
        <v/>
      </c>
      <c r="D106" s="21" t="str">
        <f>IF(B106="","",VLOOKUP(B106,LISTAS!$F$5:$I$207,4,0))</f>
        <v/>
      </c>
      <c r="E106" s="36"/>
      <c r="G106" s="32" t="str">
        <f t="shared" si="28"/>
        <v/>
      </c>
      <c r="H106" s="33" t="str">
        <f t="shared" si="29"/>
        <v/>
      </c>
      <c r="I106" s="33" t="str">
        <f t="shared" si="29"/>
        <v/>
      </c>
      <c r="J106" s="32" t="str">
        <f t="shared" si="30"/>
        <v/>
      </c>
      <c r="K106" s="32" t="str">
        <f t="shared" si="31"/>
        <v/>
      </c>
      <c r="L106" s="32" t="str">
        <f>IF(K106="","",LARGE(G105:G124,M106))</f>
        <v/>
      </c>
      <c r="M106" s="44">
        <v>2</v>
      </c>
      <c r="N106" s="25"/>
      <c r="O106" s="45" t="str">
        <f>IF(R106&lt;&gt;"",_xlfn.RANK.EQ(R106,R105:R124,0),"")</f>
        <v/>
      </c>
      <c r="P106" s="23" t="str">
        <f>IF(K106="","",VLOOKUP(L106,G105:J124,2,0))</f>
        <v/>
      </c>
      <c r="Q106" s="23" t="str">
        <f>IF(K106="","",VLOOKUP(P106,LISTAS!$F$5:$G$204,2,0))</f>
        <v/>
      </c>
      <c r="R106" s="37" t="str">
        <f>IF(K106="","",VLOOKUP(L106,G105:J124,4,0))</f>
        <v/>
      </c>
      <c r="S106" s="24" t="str">
        <f t="shared" ref="S106:S124" si="32">IF($O106="","",IF($O106=1,400,IF($O106=2,340,IF($O106=3,300,IF($O106=4,280,IF($O106=5,270,IF($O106=6,260,IF($O106=7,250,IF($O106=8,240,IF($O106=9,200,IF($O106=10,200,IF($O106=11,200,IF($O106=12,200,IF($O106=13,200,IF($O106=14,200,IF($O106=15,200,IF($O106=16,200,IF($O106&gt;16,"",""))))))))))))))))))</f>
        <v/>
      </c>
      <c r="T106" s="24" t="str">
        <f t="shared" ref="T106:T124" si="33">IF(O106="","",IF($F$7="NÃO","",IF(O106=1,400,IF(O106=2,340,IF(O106=3,300,IF(O106=4,280,IF(O106=5,270,IF(O106=6,260,IF(O106=7,250,IF(O106=8,240,IF(O106=9,200,IF(O106=10,200,IF(O106=11,200,IF(O106=12,200,IF(O106=13,200,IF(O106=14,200,IF(O106=15,200,IF(O106=16,200,IF(O106&gt;16,"","")))))))))))))))))))</f>
        <v/>
      </c>
    </row>
    <row r="107" spans="1:20" s="5" customFormat="1" ht="18.75" customHeight="1" x14ac:dyDescent="0.3">
      <c r="B107" s="21"/>
      <c r="C107" s="21" t="str">
        <f>IF(B107="","",VLOOKUP(B107,LISTAS!$F$5:$I$204,2,0))</f>
        <v/>
      </c>
      <c r="D107" s="21" t="str">
        <f>IF(B107="","",VLOOKUP(B107,LISTAS!$F$5:$I$207,4,0))</f>
        <v/>
      </c>
      <c r="E107" s="36"/>
      <c r="G107" s="32" t="str">
        <f t="shared" si="28"/>
        <v/>
      </c>
      <c r="H107" s="33" t="str">
        <f t="shared" si="29"/>
        <v/>
      </c>
      <c r="I107" s="33" t="str">
        <f t="shared" si="29"/>
        <v/>
      </c>
      <c r="J107" s="32" t="str">
        <f t="shared" si="30"/>
        <v/>
      </c>
      <c r="K107" s="32" t="str">
        <f t="shared" si="31"/>
        <v/>
      </c>
      <c r="L107" s="32" t="str">
        <f>IF(K107="","",LARGE(G105:G124,M107))</f>
        <v/>
      </c>
      <c r="M107" s="44">
        <v>3</v>
      </c>
      <c r="N107" s="26"/>
      <c r="O107" s="45" t="str">
        <f>IF(R107&lt;&gt;"",_xlfn.RANK.EQ(R107,R105:R124,0),"")</f>
        <v/>
      </c>
      <c r="P107" s="23" t="str">
        <f>IF(K107="","",VLOOKUP(L107,G105:J124,2,0))</f>
        <v/>
      </c>
      <c r="Q107" s="23" t="str">
        <f>IF(K107="","",VLOOKUP(P107,LISTAS!$F$5:$G$204,2,0))</f>
        <v/>
      </c>
      <c r="R107" s="37" t="str">
        <f>IF(K107="","",VLOOKUP(L107,G105:J124,4,0))</f>
        <v/>
      </c>
      <c r="S107" s="24" t="str">
        <f t="shared" si="32"/>
        <v/>
      </c>
      <c r="T107" s="24" t="str">
        <f t="shared" si="33"/>
        <v/>
      </c>
    </row>
    <row r="108" spans="1:20" s="5" customFormat="1" ht="18.75" customHeight="1" x14ac:dyDescent="0.3">
      <c r="B108" s="21"/>
      <c r="C108" s="21" t="str">
        <f>IF(B108="","",VLOOKUP(B108,LISTAS!$F$5:$I$204,2,0))</f>
        <v/>
      </c>
      <c r="D108" s="21" t="str">
        <f>IF(B108="","",VLOOKUP(B108,LISTAS!$F$5:$I$207,4,0))</f>
        <v/>
      </c>
      <c r="E108" s="36"/>
      <c r="G108" s="32" t="str">
        <f t="shared" si="28"/>
        <v/>
      </c>
      <c r="H108" s="33" t="str">
        <f t="shared" si="29"/>
        <v/>
      </c>
      <c r="I108" s="33" t="str">
        <f t="shared" si="29"/>
        <v/>
      </c>
      <c r="J108" s="32" t="str">
        <f t="shared" si="30"/>
        <v/>
      </c>
      <c r="K108" s="32" t="str">
        <f t="shared" si="31"/>
        <v/>
      </c>
      <c r="L108" s="32" t="str">
        <f>IF(K108="","",LARGE(G105:G124,M108))</f>
        <v/>
      </c>
      <c r="M108" s="44">
        <v>4</v>
      </c>
      <c r="N108" s="26"/>
      <c r="O108" s="45" t="str">
        <f>IF(R108&lt;&gt;"",_xlfn.RANK.EQ(R108,R105:R124,0),"")</f>
        <v/>
      </c>
      <c r="P108" s="23" t="str">
        <f>IF(K108="","",VLOOKUP(L108,G105:J124,2,0))</f>
        <v/>
      </c>
      <c r="Q108" s="23" t="str">
        <f>IF(K108="","",VLOOKUP(P108,LISTAS!$F$5:$G$204,2,0))</f>
        <v/>
      </c>
      <c r="R108" s="37" t="str">
        <f>IF(K108="","",VLOOKUP(L108,G105:J124,4,0))</f>
        <v/>
      </c>
      <c r="S108" s="24" t="str">
        <f t="shared" si="32"/>
        <v/>
      </c>
      <c r="T108" s="24" t="str">
        <f t="shared" si="33"/>
        <v/>
      </c>
    </row>
    <row r="109" spans="1:20" s="5" customFormat="1" ht="18.75" customHeight="1" x14ac:dyDescent="0.3">
      <c r="B109" s="21"/>
      <c r="C109" s="21" t="str">
        <f>IF(B109="","",VLOOKUP(B109,LISTAS!$F$5:$I$204,2,0))</f>
        <v/>
      </c>
      <c r="D109" s="21" t="str">
        <f>IF(B109="","",VLOOKUP(B109,LISTAS!$F$5:$I$207,4,0))</f>
        <v/>
      </c>
      <c r="E109" s="36"/>
      <c r="G109" s="32" t="str">
        <f t="shared" si="28"/>
        <v/>
      </c>
      <c r="H109" s="33" t="str">
        <f t="shared" si="29"/>
        <v/>
      </c>
      <c r="I109" s="33" t="str">
        <f t="shared" si="29"/>
        <v/>
      </c>
      <c r="J109" s="32" t="str">
        <f t="shared" si="30"/>
        <v/>
      </c>
      <c r="K109" s="32" t="str">
        <f t="shared" si="31"/>
        <v/>
      </c>
      <c r="L109" s="32" t="str">
        <f>IF(K109="","",LARGE(G105:G124,M109))</f>
        <v/>
      </c>
      <c r="M109" s="44">
        <v>5</v>
      </c>
      <c r="N109" s="26"/>
      <c r="O109" s="45" t="str">
        <f>IF(R109&lt;&gt;"",_xlfn.RANK.EQ(R109,R105:R124,0),"")</f>
        <v/>
      </c>
      <c r="P109" s="23" t="str">
        <f>IF(K109="","",VLOOKUP(L109,G105:J124,2,0))</f>
        <v/>
      </c>
      <c r="Q109" s="23" t="str">
        <f>IF(K109="","",VLOOKUP(P109,LISTAS!$F$5:$G$204,2,0))</f>
        <v/>
      </c>
      <c r="R109" s="37" t="str">
        <f>IF(K109="","",VLOOKUP(L109,G105:J124,4,0))</f>
        <v/>
      </c>
      <c r="S109" s="24" t="str">
        <f t="shared" si="32"/>
        <v/>
      </c>
      <c r="T109" s="24" t="str">
        <f t="shared" si="33"/>
        <v/>
      </c>
    </row>
    <row r="110" spans="1:20" s="5" customFormat="1" ht="18.75" customHeight="1" x14ac:dyDescent="0.3">
      <c r="B110" s="21"/>
      <c r="C110" s="21" t="str">
        <f>IF(B110="","",VLOOKUP(B110,LISTAS!$F$5:$I$204,2,0))</f>
        <v/>
      </c>
      <c r="D110" s="21" t="str">
        <f>IF(B110="","",VLOOKUP(B110,LISTAS!$F$5:$I$207,4,0))</f>
        <v/>
      </c>
      <c r="E110" s="36"/>
      <c r="G110" s="32" t="str">
        <f t="shared" si="28"/>
        <v/>
      </c>
      <c r="H110" s="33" t="str">
        <f t="shared" si="29"/>
        <v/>
      </c>
      <c r="I110" s="33" t="str">
        <f t="shared" si="29"/>
        <v/>
      </c>
      <c r="J110" s="32" t="str">
        <f t="shared" si="30"/>
        <v/>
      </c>
      <c r="K110" s="32" t="str">
        <f t="shared" si="31"/>
        <v/>
      </c>
      <c r="L110" s="32" t="str">
        <f>IF(K110="","",LARGE(G105:G124,M110))</f>
        <v/>
      </c>
      <c r="M110" s="44">
        <v>6</v>
      </c>
      <c r="N110" s="26"/>
      <c r="O110" s="45" t="str">
        <f>IF(R110&lt;&gt;"",_xlfn.RANK.EQ(R110,R105:R124,0),"")</f>
        <v/>
      </c>
      <c r="P110" s="23" t="str">
        <f>IF(K110="","",VLOOKUP(L110,G105:J124,2,0))</f>
        <v/>
      </c>
      <c r="Q110" s="23" t="str">
        <f>IF(K110="","",VLOOKUP(P110,LISTAS!$F$5:$G$204,2,0))</f>
        <v/>
      </c>
      <c r="R110" s="37" t="str">
        <f>IF(K110="","",VLOOKUP(L110,G105:J124,4,0))</f>
        <v/>
      </c>
      <c r="S110" s="24" t="str">
        <f t="shared" si="32"/>
        <v/>
      </c>
      <c r="T110" s="24" t="str">
        <f t="shared" si="33"/>
        <v/>
      </c>
    </row>
    <row r="111" spans="1:20" s="5" customFormat="1" ht="18.75" customHeight="1" x14ac:dyDescent="0.3">
      <c r="B111" s="21"/>
      <c r="C111" s="21" t="str">
        <f>IF(B111="","",VLOOKUP(B111,LISTAS!$F$5:$I$204,2,0))</f>
        <v/>
      </c>
      <c r="D111" s="21" t="str">
        <f>IF(B111="","",VLOOKUP(B111,LISTAS!$F$5:$I$207,4,0))</f>
        <v/>
      </c>
      <c r="E111" s="36"/>
      <c r="G111" s="32" t="str">
        <f t="shared" si="28"/>
        <v/>
      </c>
      <c r="H111" s="33" t="str">
        <f t="shared" si="29"/>
        <v/>
      </c>
      <c r="I111" s="33" t="str">
        <f t="shared" si="29"/>
        <v/>
      </c>
      <c r="J111" s="32" t="str">
        <f t="shared" si="30"/>
        <v/>
      </c>
      <c r="K111" s="32" t="str">
        <f t="shared" si="31"/>
        <v/>
      </c>
      <c r="L111" s="32" t="str">
        <f>IF(K111="","",LARGE(G105:G124,M111))</f>
        <v/>
      </c>
      <c r="M111" s="44">
        <v>7</v>
      </c>
      <c r="N111" s="26"/>
      <c r="O111" s="45" t="str">
        <f>IF(R111&lt;&gt;"",_xlfn.RANK.EQ(R111,R105:R124,0),"")</f>
        <v/>
      </c>
      <c r="P111" s="23" t="str">
        <f>IF(K111="","",VLOOKUP(L111,G105:J124,2,0))</f>
        <v/>
      </c>
      <c r="Q111" s="23" t="str">
        <f>IF(K111="","",VLOOKUP(P111,LISTAS!$F$5:$G$204,2,0))</f>
        <v/>
      </c>
      <c r="R111" s="37" t="str">
        <f>IF(K111="","",VLOOKUP(L111,G105:J124,4,0))</f>
        <v/>
      </c>
      <c r="S111" s="24" t="str">
        <f t="shared" si="32"/>
        <v/>
      </c>
      <c r="T111" s="24" t="str">
        <f t="shared" si="33"/>
        <v/>
      </c>
    </row>
    <row r="112" spans="1:20" s="5" customFormat="1" ht="18.75" customHeight="1" x14ac:dyDescent="0.3">
      <c r="B112" s="21"/>
      <c r="C112" s="21" t="str">
        <f>IF(B112="","",VLOOKUP(B112,LISTAS!$F$5:$I$204,2,0))</f>
        <v/>
      </c>
      <c r="D112" s="21" t="str">
        <f>IF(B112="","",VLOOKUP(B112,LISTAS!$F$5:$I$207,4,0))</f>
        <v/>
      </c>
      <c r="E112" s="36"/>
      <c r="G112" s="32"/>
      <c r="H112" s="33"/>
      <c r="I112" s="33"/>
      <c r="J112" s="32"/>
      <c r="K112" s="32"/>
      <c r="L112" s="32" t="str">
        <f>IF(K112="","",LARGE(G105:G124,M112))</f>
        <v/>
      </c>
      <c r="M112" s="44">
        <v>8</v>
      </c>
      <c r="N112" s="26"/>
      <c r="O112" s="45" t="str">
        <f>IF(R112&lt;&gt;"",_xlfn.RANK.EQ(R112,R105:R124,0),"")</f>
        <v/>
      </c>
      <c r="P112" s="23" t="str">
        <f>IF(K112="","",VLOOKUP(L112,G105:J124,2,0))</f>
        <v/>
      </c>
      <c r="Q112" s="23" t="str">
        <f>IF(K112="","",VLOOKUP(P112,LISTAS!$F$5:$G$204,2,0))</f>
        <v/>
      </c>
      <c r="R112" s="37" t="str">
        <f>IF(K112="","",VLOOKUP(L112,G105:J124,4,0))</f>
        <v/>
      </c>
      <c r="S112" s="24" t="str">
        <f t="shared" si="32"/>
        <v/>
      </c>
      <c r="T112" s="24" t="str">
        <f t="shared" si="33"/>
        <v/>
      </c>
    </row>
    <row r="113" spans="2:20" s="5" customFormat="1" ht="18.75" customHeight="1" x14ac:dyDescent="0.3">
      <c r="B113" s="21"/>
      <c r="C113" s="21" t="str">
        <f>IF(B113="","",VLOOKUP(B113,LISTAS!$F$5:$I$204,2,0))</f>
        <v/>
      </c>
      <c r="D113" s="21" t="str">
        <f>IF(B113="","",VLOOKUP(B113,LISTAS!$F$5:$I$207,4,0))</f>
        <v/>
      </c>
      <c r="E113" s="36"/>
      <c r="G113" s="32"/>
      <c r="H113" s="33"/>
      <c r="I113" s="33"/>
      <c r="J113" s="32"/>
      <c r="K113" s="32"/>
      <c r="L113" s="32" t="str">
        <f>IF(K113="","",LARGE(G105:G124,M113))</f>
        <v/>
      </c>
      <c r="M113" s="44">
        <v>9</v>
      </c>
      <c r="N113" s="26"/>
      <c r="O113" s="45" t="str">
        <f>IF(R113&lt;&gt;"",_xlfn.RANK.EQ(R113,R105:R124,0),"")</f>
        <v/>
      </c>
      <c r="P113" s="23" t="str">
        <f>IF(K113="","",VLOOKUP(L113,G105:J124,2,0))</f>
        <v/>
      </c>
      <c r="Q113" s="23" t="str">
        <f>IF(K113="","",VLOOKUP(P113,LISTAS!$F$5:$G$204,2,0))</f>
        <v/>
      </c>
      <c r="R113" s="37" t="str">
        <f>IF(K113="","",VLOOKUP(L113,G105:J124,4,0))</f>
        <v/>
      </c>
      <c r="S113" s="24" t="str">
        <f t="shared" si="32"/>
        <v/>
      </c>
      <c r="T113" s="24" t="str">
        <f t="shared" si="33"/>
        <v/>
      </c>
    </row>
    <row r="114" spans="2:20" s="5" customFormat="1" ht="18.75" customHeight="1" x14ac:dyDescent="0.3">
      <c r="B114" s="21"/>
      <c r="C114" s="21" t="str">
        <f>IF(B114="","",VLOOKUP(B114,LISTAS!$F$5:$I$204,2,0))</f>
        <v/>
      </c>
      <c r="D114" s="21" t="str">
        <f>IF(B114="","",VLOOKUP(B114,LISTAS!$F$5:$I$207,4,0))</f>
        <v/>
      </c>
      <c r="E114" s="36"/>
      <c r="G114" s="32"/>
      <c r="H114" s="33"/>
      <c r="I114" s="33"/>
      <c r="J114" s="32"/>
      <c r="K114" s="32"/>
      <c r="L114" s="32" t="str">
        <f>IF(K114="","",LARGE(G105:G124,M114))</f>
        <v/>
      </c>
      <c r="M114" s="44">
        <v>10</v>
      </c>
      <c r="N114" s="26"/>
      <c r="O114" s="45" t="str">
        <f>IF(R114&lt;&gt;"",_xlfn.RANK.EQ(R114,R105:R124,0),"")</f>
        <v/>
      </c>
      <c r="P114" s="23" t="str">
        <f>IF(K114="","",VLOOKUP(L114,G105:J124,2,0))</f>
        <v/>
      </c>
      <c r="Q114" s="23" t="str">
        <f>IF(K114="","",VLOOKUP(P114,LISTAS!$F$5:$G$204,2,0))</f>
        <v/>
      </c>
      <c r="R114" s="37" t="str">
        <f>IF(K114="","",VLOOKUP(L114,G105:J124,4,0))</f>
        <v/>
      </c>
      <c r="S114" s="24" t="str">
        <f t="shared" si="32"/>
        <v/>
      </c>
      <c r="T114" s="24" t="str">
        <f t="shared" si="33"/>
        <v/>
      </c>
    </row>
    <row r="115" spans="2:20" s="5" customFormat="1" ht="18.75" customHeight="1" x14ac:dyDescent="0.3">
      <c r="B115" s="21"/>
      <c r="C115" s="21" t="str">
        <f>IF(B115="","",VLOOKUP(B115,LISTAS!$F$5:$I$204,2,0))</f>
        <v/>
      </c>
      <c r="D115" s="21" t="str">
        <f>IF(B115="","",VLOOKUP(B115,LISTAS!$F$5:$I$207,4,0))</f>
        <v/>
      </c>
      <c r="E115" s="36"/>
      <c r="G115" s="32"/>
      <c r="H115" s="33"/>
      <c r="I115" s="33"/>
      <c r="J115" s="32"/>
      <c r="K115" s="32"/>
      <c r="L115" s="32" t="str">
        <f>IF(K115="","",LARGE(G105:G124,M115))</f>
        <v/>
      </c>
      <c r="M115" s="44">
        <v>11</v>
      </c>
      <c r="N115" s="26"/>
      <c r="O115" s="45" t="str">
        <f>IF(R115&lt;&gt;"",_xlfn.RANK.EQ(R115,R105:R124,0),"")</f>
        <v/>
      </c>
      <c r="P115" s="23" t="str">
        <f>IF(K115="","",VLOOKUP(L115,G105:J124,2,0))</f>
        <v/>
      </c>
      <c r="Q115" s="23" t="str">
        <f>IF(K115="","",VLOOKUP(P115,LISTAS!$F$5:$G$204,2,0))</f>
        <v/>
      </c>
      <c r="R115" s="37" t="str">
        <f>IF(K115="","",VLOOKUP(L115,G105:J124,4,0))</f>
        <v/>
      </c>
      <c r="S115" s="24" t="str">
        <f t="shared" si="32"/>
        <v/>
      </c>
      <c r="T115" s="24" t="str">
        <f t="shared" si="33"/>
        <v/>
      </c>
    </row>
    <row r="116" spans="2:20" s="5" customFormat="1" ht="18.75" customHeight="1" x14ac:dyDescent="0.3">
      <c r="B116" s="21"/>
      <c r="C116" s="21" t="str">
        <f>IF(B116="","",VLOOKUP(B116,LISTAS!$F$5:$I$204,2,0))</f>
        <v/>
      </c>
      <c r="D116" s="21" t="str">
        <f>IF(B116="","",VLOOKUP(B116,LISTAS!$F$5:$I$207,4,0))</f>
        <v/>
      </c>
      <c r="E116" s="36"/>
      <c r="G116" s="32"/>
      <c r="H116" s="33"/>
      <c r="I116" s="33"/>
      <c r="J116" s="32"/>
      <c r="K116" s="32"/>
      <c r="L116" s="32" t="str">
        <f>IF(K116="","",LARGE(G105:G124,M116))</f>
        <v/>
      </c>
      <c r="M116" s="44">
        <v>12</v>
      </c>
      <c r="N116" s="26"/>
      <c r="O116" s="45" t="str">
        <f>IF(R116&lt;&gt;"",_xlfn.RANK.EQ(R116,R105:R124,0),"")</f>
        <v/>
      </c>
      <c r="P116" s="23" t="str">
        <f>IF(K116="","",VLOOKUP(L116,G105:J124,2,0))</f>
        <v/>
      </c>
      <c r="Q116" s="23" t="str">
        <f>IF(K116="","",VLOOKUP(P116,LISTAS!$F$5:$G$204,2,0))</f>
        <v/>
      </c>
      <c r="R116" s="37" t="str">
        <f>IF(K116="","",VLOOKUP(L116,G105:J124,4,0))</f>
        <v/>
      </c>
      <c r="S116" s="24" t="str">
        <f t="shared" si="32"/>
        <v/>
      </c>
      <c r="T116" s="24" t="str">
        <f t="shared" si="33"/>
        <v/>
      </c>
    </row>
    <row r="117" spans="2:20" s="5" customFormat="1" ht="18.75" customHeight="1" x14ac:dyDescent="0.3">
      <c r="B117" s="21"/>
      <c r="C117" s="21" t="str">
        <f>IF(B117="","",VLOOKUP(B117,LISTAS!$F$5:$I$204,2,0))</f>
        <v/>
      </c>
      <c r="D117" s="21" t="str">
        <f>IF(B117="","",VLOOKUP(B117,LISTAS!$F$5:$I$207,4,0))</f>
        <v/>
      </c>
      <c r="E117" s="36"/>
      <c r="G117" s="32"/>
      <c r="H117" s="33"/>
      <c r="I117" s="33"/>
      <c r="J117" s="32"/>
      <c r="K117" s="32"/>
      <c r="L117" s="32" t="str">
        <f>IF(K117="","",LARGE(G105:G124,M117))</f>
        <v/>
      </c>
      <c r="M117" s="44">
        <v>13</v>
      </c>
      <c r="N117" s="26"/>
      <c r="O117" s="45" t="str">
        <f>IF(R117&lt;&gt;"",_xlfn.RANK.EQ(R117,R105:R124,0),"")</f>
        <v/>
      </c>
      <c r="P117" s="23" t="str">
        <f>IF(K117="","",VLOOKUP(L117,G105:J124,2,0))</f>
        <v/>
      </c>
      <c r="Q117" s="23" t="str">
        <f>IF(K117="","",VLOOKUP(P117,LISTAS!$F$5:$G$204,2,0))</f>
        <v/>
      </c>
      <c r="R117" s="37" t="str">
        <f>IF(K117="","",VLOOKUP(L117,G105:J124,4,0))</f>
        <v/>
      </c>
      <c r="S117" s="24" t="str">
        <f t="shared" si="32"/>
        <v/>
      </c>
      <c r="T117" s="24" t="str">
        <f t="shared" si="33"/>
        <v/>
      </c>
    </row>
    <row r="118" spans="2:20" s="5" customFormat="1" ht="18.75" customHeight="1" x14ac:dyDescent="0.3">
      <c r="B118" s="21"/>
      <c r="C118" s="21" t="str">
        <f>IF(B118="","",VLOOKUP(B118,LISTAS!$F$5:$I$204,2,0))</f>
        <v/>
      </c>
      <c r="D118" s="21" t="str">
        <f>IF(B118="","",VLOOKUP(B118,LISTAS!$F$5:$I$207,4,0))</f>
        <v/>
      </c>
      <c r="E118" s="36"/>
      <c r="G118" s="32"/>
      <c r="H118" s="33"/>
      <c r="I118" s="33"/>
      <c r="J118" s="32"/>
      <c r="K118" s="32"/>
      <c r="L118" s="32" t="str">
        <f>IF(K118="","",LARGE(G105:G124,M118))</f>
        <v/>
      </c>
      <c r="M118" s="44">
        <v>14</v>
      </c>
      <c r="N118" s="26"/>
      <c r="O118" s="45" t="str">
        <f>IF(R118&lt;&gt;"",_xlfn.RANK.EQ(R118,R105:R124,0),"")</f>
        <v/>
      </c>
      <c r="P118" s="23" t="str">
        <f>IF(K118="","",VLOOKUP(L118,G105:J124,2,0))</f>
        <v/>
      </c>
      <c r="Q118" s="23" t="str">
        <f>IF(K118="","",VLOOKUP(P118,LISTAS!$F$5:$G$204,2,0))</f>
        <v/>
      </c>
      <c r="R118" s="37" t="str">
        <f>IF(K118="","",VLOOKUP(L118,G105:J124,4,0))</f>
        <v/>
      </c>
      <c r="S118" s="24" t="str">
        <f t="shared" si="32"/>
        <v/>
      </c>
      <c r="T118" s="24" t="str">
        <f t="shared" si="33"/>
        <v/>
      </c>
    </row>
    <row r="119" spans="2:20" s="5" customFormat="1" ht="18.75" customHeight="1" x14ac:dyDescent="0.3">
      <c r="B119" s="21"/>
      <c r="C119" s="21" t="str">
        <f>IF(B119="","",VLOOKUP(B119,LISTAS!$F$5:$I$204,2,0))</f>
        <v/>
      </c>
      <c r="D119" s="21" t="str">
        <f>IF(B119="","",VLOOKUP(B119,LISTAS!$F$5:$I$207,4,0))</f>
        <v/>
      </c>
      <c r="E119" s="36"/>
      <c r="G119" s="32"/>
      <c r="H119" s="33"/>
      <c r="I119" s="33"/>
      <c r="J119" s="32"/>
      <c r="K119" s="32"/>
      <c r="L119" s="32" t="str">
        <f>IF(K119="","",LARGE(G105:G124,M119))</f>
        <v/>
      </c>
      <c r="M119" s="44">
        <v>15</v>
      </c>
      <c r="N119" s="26"/>
      <c r="O119" s="45" t="str">
        <f>IF(R119&lt;&gt;"",_xlfn.RANK.EQ(R119,R105:R124,0),"")</f>
        <v/>
      </c>
      <c r="P119" s="23" t="str">
        <f>IF(K119="","",VLOOKUP(L119,G105:J124,2,0))</f>
        <v/>
      </c>
      <c r="Q119" s="23" t="str">
        <f>IF(K119="","",VLOOKUP(P119,LISTAS!$F$5:$G$204,2,0))</f>
        <v/>
      </c>
      <c r="R119" s="37" t="str">
        <f>IF(K119="","",VLOOKUP(L119,G105:J124,4,0))</f>
        <v/>
      </c>
      <c r="S119" s="24" t="str">
        <f t="shared" si="32"/>
        <v/>
      </c>
      <c r="T119" s="24" t="str">
        <f t="shared" si="33"/>
        <v/>
      </c>
    </row>
    <row r="120" spans="2:20" s="5" customFormat="1" ht="18.75" customHeight="1" x14ac:dyDescent="0.3">
      <c r="B120" s="21"/>
      <c r="C120" s="21" t="str">
        <f>IF(B120="","",VLOOKUP(B120,LISTAS!$F$5:$I$204,2,0))</f>
        <v/>
      </c>
      <c r="D120" s="21" t="str">
        <f>IF(B120="","",VLOOKUP(B120,LISTAS!$F$5:$I$207,4,0))</f>
        <v/>
      </c>
      <c r="E120" s="36"/>
      <c r="G120" s="32"/>
      <c r="H120" s="33"/>
      <c r="I120" s="33"/>
      <c r="J120" s="32"/>
      <c r="K120" s="32"/>
      <c r="L120" s="32" t="str">
        <f>IF(K120="","",LARGE(G105:G124,M120))</f>
        <v/>
      </c>
      <c r="M120" s="44">
        <v>16</v>
      </c>
      <c r="N120" s="26"/>
      <c r="O120" s="45" t="str">
        <f>IF(R120&lt;&gt;"",_xlfn.RANK.EQ(R120,R105:R124,0),"")</f>
        <v/>
      </c>
      <c r="P120" s="23" t="str">
        <f>IF(K120="","",VLOOKUP(L120,G105:J124,2,0))</f>
        <v/>
      </c>
      <c r="Q120" s="23" t="str">
        <f>IF(K120="","",VLOOKUP(P120,LISTAS!$F$5:$G$204,2,0))</f>
        <v/>
      </c>
      <c r="R120" s="37" t="str">
        <f>IF(K120="","",VLOOKUP(L120,G105:J124,4,0))</f>
        <v/>
      </c>
      <c r="S120" s="24" t="str">
        <f t="shared" si="32"/>
        <v/>
      </c>
      <c r="T120" s="24" t="str">
        <f t="shared" si="33"/>
        <v/>
      </c>
    </row>
    <row r="121" spans="2:20" s="5" customFormat="1" ht="18.75" customHeight="1" x14ac:dyDescent="0.3">
      <c r="B121" s="21"/>
      <c r="C121" s="21" t="str">
        <f>IF(B121="","",VLOOKUP(B121,LISTAS!$F$5:$I$204,2,0))</f>
        <v/>
      </c>
      <c r="D121" s="21" t="str">
        <f>IF(B121="","",VLOOKUP(B121,LISTAS!$F$5:$I$207,4,0))</f>
        <v/>
      </c>
      <c r="E121" s="36"/>
      <c r="G121" s="32" t="str">
        <f t="shared" si="28"/>
        <v/>
      </c>
      <c r="H121" s="33" t="str">
        <f t="shared" ref="H121:I124" si="34">IF($K121="","",IF(B121="","",B121))</f>
        <v/>
      </c>
      <c r="I121" s="33" t="str">
        <f t="shared" si="34"/>
        <v/>
      </c>
      <c r="J121" s="32" t="str">
        <f t="shared" si="30"/>
        <v/>
      </c>
      <c r="K121" s="32" t="str">
        <f t="shared" si="31"/>
        <v/>
      </c>
      <c r="L121" s="32" t="str">
        <f>IF(K121="","",LARGE(G105:G124,M121))</f>
        <v/>
      </c>
      <c r="M121" s="44">
        <v>17</v>
      </c>
      <c r="N121" s="26"/>
      <c r="O121" s="45" t="str">
        <f>IF(R121&lt;&gt;"",_xlfn.RANK.EQ(R121,R105:R124,0),"")</f>
        <v/>
      </c>
      <c r="P121" s="23" t="str">
        <f>IF(K121="","",VLOOKUP(L121,G105:J124,2,0))</f>
        <v/>
      </c>
      <c r="Q121" s="23" t="str">
        <f>IF(K121="","",VLOOKUP(P121,LISTAS!$F$5:$G$204,2,0))</f>
        <v/>
      </c>
      <c r="R121" s="37" t="str">
        <f>IF(K121="","",VLOOKUP(L121,G105:J124,4,0))</f>
        <v/>
      </c>
      <c r="S121" s="24" t="str">
        <f t="shared" si="32"/>
        <v/>
      </c>
      <c r="T121" s="24" t="str">
        <f t="shared" si="33"/>
        <v/>
      </c>
    </row>
    <row r="122" spans="2:20" s="5" customFormat="1" ht="18.75" customHeight="1" x14ac:dyDescent="0.3">
      <c r="B122" s="21"/>
      <c r="C122" s="21" t="str">
        <f>IF(B122="","",VLOOKUP(B122,LISTAS!$F$5:$I$204,2,0))</f>
        <v/>
      </c>
      <c r="D122" s="21" t="str">
        <f>IF(B122="","",VLOOKUP(B122,LISTAS!$F$5:$I$207,4,0))</f>
        <v/>
      </c>
      <c r="E122" s="36"/>
      <c r="G122" s="32" t="str">
        <f t="shared" si="28"/>
        <v/>
      </c>
      <c r="H122" s="33" t="str">
        <f t="shared" si="34"/>
        <v/>
      </c>
      <c r="I122" s="33" t="str">
        <f t="shared" si="34"/>
        <v/>
      </c>
      <c r="J122" s="32" t="str">
        <f t="shared" si="30"/>
        <v/>
      </c>
      <c r="K122" s="32" t="str">
        <f t="shared" si="31"/>
        <v/>
      </c>
      <c r="L122" s="32" t="str">
        <f>IF(K122="","",LARGE(G105:G124,M122))</f>
        <v/>
      </c>
      <c r="M122" s="44">
        <v>18</v>
      </c>
      <c r="N122" s="26"/>
      <c r="O122" s="45" t="str">
        <f>IF(R122&lt;&gt;"",_xlfn.RANK.EQ(R122,R105:R124,0),"")</f>
        <v/>
      </c>
      <c r="P122" s="23" t="str">
        <f>IF(K122="","",VLOOKUP(L122,G105:J124,2,0))</f>
        <v/>
      </c>
      <c r="Q122" s="23" t="str">
        <f>IF(K122="","",VLOOKUP(P122,LISTAS!$F$5:$G$204,2,0))</f>
        <v/>
      </c>
      <c r="R122" s="37" t="str">
        <f>IF(K122="","",VLOOKUP(L122,G105:J124,4,0))</f>
        <v/>
      </c>
      <c r="S122" s="24" t="str">
        <f t="shared" si="32"/>
        <v/>
      </c>
      <c r="T122" s="24" t="str">
        <f t="shared" si="33"/>
        <v/>
      </c>
    </row>
    <row r="123" spans="2:20" s="5" customFormat="1" ht="18.75" customHeight="1" x14ac:dyDescent="0.3">
      <c r="B123" s="21"/>
      <c r="C123" s="21" t="str">
        <f>IF(B123="","",VLOOKUP(B123,LISTAS!$F$5:$I$204,2,0))</f>
        <v/>
      </c>
      <c r="D123" s="21" t="str">
        <f>IF(B123="","",VLOOKUP(B123,LISTAS!$F$5:$I$207,4,0))</f>
        <v/>
      </c>
      <c r="E123" s="36"/>
      <c r="G123" s="32"/>
      <c r="H123" s="33"/>
      <c r="I123" s="33"/>
      <c r="J123" s="32"/>
      <c r="K123" s="32"/>
      <c r="L123" s="32" t="str">
        <f>IF(K123="","",LARGE(G105:G124,M123))</f>
        <v/>
      </c>
      <c r="M123" s="44">
        <v>19</v>
      </c>
      <c r="N123" s="26"/>
      <c r="O123" s="45" t="str">
        <f>IF(R123&lt;&gt;"",_xlfn.RANK.EQ(R123,R105:R124,0),"")</f>
        <v/>
      </c>
      <c r="P123" s="23" t="str">
        <f>IF(K123="","",VLOOKUP(L123,G105:J124,2,0))</f>
        <v/>
      </c>
      <c r="Q123" s="23" t="str">
        <f>IF(K123="","",VLOOKUP(P123,LISTAS!$F$5:$G$204,2,0))</f>
        <v/>
      </c>
      <c r="R123" s="37" t="str">
        <f>IF(K123="","",VLOOKUP(L123,G105:J124,4,0))</f>
        <v/>
      </c>
      <c r="S123" s="24" t="str">
        <f t="shared" si="32"/>
        <v/>
      </c>
      <c r="T123" s="24" t="str">
        <f t="shared" si="33"/>
        <v/>
      </c>
    </row>
    <row r="124" spans="2:20" s="5" customFormat="1" ht="18.75" customHeight="1" x14ac:dyDescent="0.3">
      <c r="B124" s="21"/>
      <c r="C124" s="21" t="str">
        <f>IF(B124="","",VLOOKUP(B124,LISTAS!$F$5:$I$204,2,0))</f>
        <v/>
      </c>
      <c r="D124" s="21" t="str">
        <f>IF(B124="","",VLOOKUP(B124,LISTAS!$F$5:$I$207,4,0))</f>
        <v/>
      </c>
      <c r="E124" s="36"/>
      <c r="G124" s="32" t="str">
        <f t="shared" si="28"/>
        <v/>
      </c>
      <c r="H124" s="33" t="str">
        <f t="shared" si="34"/>
        <v/>
      </c>
      <c r="I124" s="33" t="str">
        <f t="shared" si="34"/>
        <v/>
      </c>
      <c r="J124" s="32" t="str">
        <f t="shared" si="30"/>
        <v/>
      </c>
      <c r="K124" s="32" t="str">
        <f t="shared" si="31"/>
        <v/>
      </c>
      <c r="L124" s="32" t="str">
        <f>IF(K124="","",LARGE(G105:G124,M124))</f>
        <v/>
      </c>
      <c r="M124" s="44">
        <v>20</v>
      </c>
      <c r="N124" s="26"/>
      <c r="O124" s="45" t="str">
        <f>IF(R124&lt;&gt;"",_xlfn.RANK.EQ(R124,R105:R124,0),"")</f>
        <v/>
      </c>
      <c r="P124" s="23" t="str">
        <f>IF(K124="","",VLOOKUP(L124,G105:J124,2,0))</f>
        <v/>
      </c>
      <c r="Q124" s="23" t="str">
        <f>IF(K124="","",VLOOKUP(P124,LISTAS!$F$5:$G$204,2,0))</f>
        <v/>
      </c>
      <c r="R124" s="37" t="str">
        <f>IF(K124="","",VLOOKUP(L124,G105:J124,4,0))</f>
        <v/>
      </c>
      <c r="S124" s="24" t="str">
        <f t="shared" si="32"/>
        <v/>
      </c>
      <c r="T124" s="24" t="str">
        <f t="shared" si="33"/>
        <v/>
      </c>
    </row>
    <row r="125" spans="2:20" ht="20.25" customHeight="1" x14ac:dyDescent="0.25"/>
    <row r="126" spans="2:20" ht="20.25" customHeight="1" x14ac:dyDescent="0.25"/>
    <row r="153" spans="1:1" x14ac:dyDescent="0.25">
      <c r="A153" s="2"/>
    </row>
    <row r="154" spans="1:1" x14ac:dyDescent="0.25">
      <c r="A154" s="2"/>
    </row>
    <row r="155" spans="1:1" x14ac:dyDescent="0.25">
      <c r="A155" s="15"/>
    </row>
    <row r="257" spans="1:1" x14ac:dyDescent="0.25">
      <c r="A257" s="2"/>
    </row>
    <row r="258" spans="1:1" x14ac:dyDescent="0.25">
      <c r="A258" s="2"/>
    </row>
    <row r="259" spans="1:1" x14ac:dyDescent="0.25">
      <c r="A259" s="15"/>
    </row>
    <row r="361" spans="1:1" x14ac:dyDescent="0.25">
      <c r="A361" s="2"/>
    </row>
    <row r="362" spans="1:1" x14ac:dyDescent="0.25">
      <c r="A362" s="2"/>
    </row>
    <row r="363" spans="1:1" x14ac:dyDescent="0.25">
      <c r="A363" s="15"/>
    </row>
  </sheetData>
  <mergeCells count="17">
    <mergeCell ref="B30:C30"/>
    <mergeCell ref="O30:T30"/>
    <mergeCell ref="B2:T3"/>
    <mergeCell ref="D5:E5"/>
    <mergeCell ref="B6:T6"/>
    <mergeCell ref="B7:C7"/>
    <mergeCell ref="O7:T7"/>
    <mergeCell ref="B79:T79"/>
    <mergeCell ref="B102:C102"/>
    <mergeCell ref="O102:T102"/>
    <mergeCell ref="B103:T103"/>
    <mergeCell ref="B31:T31"/>
    <mergeCell ref="B54:C54"/>
    <mergeCell ref="O54:T54"/>
    <mergeCell ref="B55:T55"/>
    <mergeCell ref="B78:C78"/>
    <mergeCell ref="O78:T78"/>
  </mergeCells>
  <pageMargins left="0.511811024" right="0.511811024" top="0.78740157499999996" bottom="0.78740157499999996" header="0.31496062000000002" footer="0.31496062000000002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0000000}">
          <x14:formula1>
            <xm:f>LISTAS!$D$5:$D$6</xm:f>
          </x14:formula1>
          <xm:sqref>F7</xm:sqref>
        </x14:dataValidation>
        <x14:dataValidation type="list" allowBlank="1" showInputMessage="1" showErrorMessage="1" xr:uid="{00000000-0002-0000-0500-000001000000}">
          <x14:formula1>
            <xm:f>LISTAS!$F$5:$F$204</xm:f>
          </x14:formula1>
          <xm:sqref>B9:B28 B33:B52 B57:B76 B81:B100 B105:B124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363"/>
  <sheetViews>
    <sheetView topLeftCell="A20" zoomScale="70" zoomScaleNormal="70" workbookViewId="0">
      <selection activeCell="E36" sqref="E36"/>
    </sheetView>
  </sheetViews>
  <sheetFormatPr defaultRowHeight="14.25" x14ac:dyDescent="0.25"/>
  <cols>
    <col min="1" max="1" width="1.28515625" style="5" customWidth="1"/>
    <col min="2" max="2" width="36.7109375" style="2" customWidth="1"/>
    <col min="3" max="3" width="22" style="2" bestFit="1" customWidth="1"/>
    <col min="4" max="5" width="16" style="2" customWidth="1"/>
    <col min="6" max="6" width="4.7109375" style="2" bestFit="1" customWidth="1"/>
    <col min="7" max="11" width="9.140625" style="2" hidden="1" customWidth="1"/>
    <col min="12" max="12" width="7.5703125" style="2" hidden="1" customWidth="1"/>
    <col min="13" max="13" width="3.42578125" style="2" hidden="1" customWidth="1"/>
    <col min="14" max="14" width="3.42578125" style="2" customWidth="1"/>
    <col min="15" max="15" width="18.42578125" style="2" bestFit="1" customWidth="1"/>
    <col min="16" max="16" width="36.7109375" style="2" customWidth="1"/>
    <col min="17" max="18" width="16" style="2" customWidth="1"/>
    <col min="19" max="20" width="16" style="31" customWidth="1"/>
    <col min="21" max="16384" width="9.140625" style="2"/>
  </cols>
  <sheetData>
    <row r="1" spans="1:20" s="5" customFormat="1" ht="6" customHeight="1" x14ac:dyDescent="0.25">
      <c r="B1" s="6"/>
      <c r="C1" s="6"/>
      <c r="D1" s="6"/>
      <c r="E1" s="6"/>
      <c r="G1" s="7"/>
      <c r="H1" s="8"/>
      <c r="I1" s="8"/>
      <c r="J1" s="8"/>
      <c r="K1" s="9"/>
      <c r="L1" s="8"/>
      <c r="S1" s="30"/>
      <c r="T1" s="30"/>
    </row>
    <row r="2" spans="1:20" s="1" customFormat="1" ht="60.75" customHeight="1" x14ac:dyDescent="0.25"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</row>
    <row r="3" spans="1:20" s="1" customFormat="1" ht="60.75" customHeight="1" x14ac:dyDescent="0.25"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</row>
    <row r="4" spans="1:20" x14ac:dyDescent="0.25">
      <c r="A4" s="2"/>
      <c r="G4" s="7"/>
      <c r="H4" s="8"/>
      <c r="I4" s="8"/>
      <c r="J4" s="8"/>
      <c r="K4" s="9"/>
      <c r="L4" s="8"/>
    </row>
    <row r="5" spans="1:20" x14ac:dyDescent="0.25">
      <c r="A5" s="2"/>
      <c r="D5" s="62"/>
      <c r="E5" s="63"/>
      <c r="F5" s="10"/>
      <c r="G5" s="7"/>
      <c r="H5" s="8"/>
      <c r="I5" s="8"/>
      <c r="J5" s="8"/>
      <c r="K5" s="9"/>
      <c r="L5" s="8"/>
    </row>
    <row r="6" spans="1:20" ht="32.25" customHeight="1" x14ac:dyDescent="0.25">
      <c r="A6" s="2"/>
      <c r="B6" s="59" t="s">
        <v>27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1"/>
    </row>
    <row r="7" spans="1:20" ht="20.25" customHeight="1" x14ac:dyDescent="0.25">
      <c r="A7" s="2"/>
      <c r="B7" s="54" t="s">
        <v>10</v>
      </c>
      <c r="C7" s="55"/>
      <c r="E7" s="34" t="s">
        <v>11</v>
      </c>
      <c r="F7" s="35" t="s">
        <v>12</v>
      </c>
      <c r="G7" s="11"/>
      <c r="H7" s="12"/>
      <c r="I7" s="12"/>
      <c r="J7" s="12"/>
      <c r="K7" s="13"/>
      <c r="L7" s="12"/>
      <c r="M7" s="14"/>
      <c r="N7" s="43"/>
      <c r="O7" s="56" t="s">
        <v>13</v>
      </c>
      <c r="P7" s="57"/>
      <c r="Q7" s="57"/>
      <c r="R7" s="57"/>
      <c r="S7" s="57"/>
      <c r="T7" s="58"/>
    </row>
    <row r="8" spans="1:20" s="15" customFormat="1" ht="28.5" customHeight="1" x14ac:dyDescent="0.25">
      <c r="B8" s="16" t="s">
        <v>14</v>
      </c>
      <c r="C8" s="16" t="s">
        <v>1</v>
      </c>
      <c r="D8" s="16" t="s">
        <v>15</v>
      </c>
      <c r="E8" s="16" t="s">
        <v>2</v>
      </c>
      <c r="F8" s="17"/>
      <c r="G8" s="18"/>
      <c r="H8" s="19"/>
      <c r="I8" s="19"/>
      <c r="J8" s="19"/>
      <c r="K8" s="20"/>
      <c r="L8" s="19"/>
      <c r="M8" s="18"/>
      <c r="N8" s="18"/>
      <c r="O8" s="27" t="s">
        <v>4</v>
      </c>
      <c r="P8" s="27" t="s">
        <v>14</v>
      </c>
      <c r="Q8" s="27" t="s">
        <v>1</v>
      </c>
      <c r="R8" s="27" t="s">
        <v>2</v>
      </c>
      <c r="S8" s="42" t="s">
        <v>17</v>
      </c>
      <c r="T8" s="42" t="s">
        <v>18</v>
      </c>
    </row>
    <row r="9" spans="1:20" s="5" customFormat="1" ht="18.75" customHeight="1" x14ac:dyDescent="0.25">
      <c r="B9" s="21" t="s">
        <v>101</v>
      </c>
      <c r="C9" s="21" t="str">
        <f>IF(B9="","",VLOOKUP(B9,LISTAS!$F$5:$I$204,2,0))</f>
        <v>LICEU JARDIM</v>
      </c>
      <c r="D9" s="21" t="str">
        <f>IF(B9="","",VLOOKUP(B9,LISTAS!$F$5:$I$207,4,0))</f>
        <v>JAZZ</v>
      </c>
      <c r="E9" s="36">
        <v>48</v>
      </c>
      <c r="G9" s="32">
        <f t="shared" ref="G9:G28" si="0">IF(E9="","",E9+(ROW(E9)/10000))</f>
        <v>48.000900000000001</v>
      </c>
      <c r="H9" s="33" t="str">
        <f t="shared" ref="H9:I15" si="1">IF($K9="","",IF(B9="","",B9))</f>
        <v>ENCANTO- ESTOU NERVOSA</v>
      </c>
      <c r="I9" s="33" t="str">
        <f t="shared" si="1"/>
        <v>LICEU JARDIM</v>
      </c>
      <c r="J9" s="32">
        <f t="shared" ref="J9:J28" si="2">IF($K9="","",E9)</f>
        <v>48</v>
      </c>
      <c r="K9" s="32">
        <f t="shared" ref="K9:K28" si="3">G9</f>
        <v>48.000900000000001</v>
      </c>
      <c r="L9" s="32">
        <f>IF(K9="","",LARGE(G9:G28,M9))</f>
        <v>48.000900000000001</v>
      </c>
      <c r="M9" s="44">
        <v>1</v>
      </c>
      <c r="N9" s="22"/>
      <c r="O9" s="45">
        <f>IF(R9&lt;&gt;"",_xlfn.RANK.EQ(R9,R9:R28,0),"")</f>
        <v>1</v>
      </c>
      <c r="P9" s="23" t="str">
        <f>IF(K9="","",VLOOKUP(L9,G9:J28,2,0))</f>
        <v>ENCANTO- ESTOU NERVOSA</v>
      </c>
      <c r="Q9" s="23" t="str">
        <f>IF(K9="","",VLOOKUP(P9,LISTAS!$F$5:$G$204,2,0))</f>
        <v>LICEU JARDIM</v>
      </c>
      <c r="R9" s="37">
        <f>IF(K9="","",VLOOKUP(L9,G9:J28,4,0))</f>
        <v>48</v>
      </c>
      <c r="S9" s="24">
        <f>IF($O9="","",IF($O9=1,400,IF($O9=2,340,IF($O9=3,300,IF($O9=4,280,IF($O9=5,270,IF($O9=6,260,IF($O9=7,250,IF($O9=8,240,IF($O9=9,200,IF($O9=10,200,IF($O9=11,200,IF($O9=12,200,IF($O9=13,200,IF($O9=14,200,IF($O9=15,200,IF($O9=16,200,IF($O9&gt;16,"",""))))))))))))))))))</f>
        <v>400</v>
      </c>
      <c r="T9" s="24">
        <f>IF(O9="","",IF($F$7="NÃO","",IF(O9=1,400,IF(O9=2,340,IF(O9=3,300,IF(O9=4,280,IF(O9=5,270,IF(O9=6,260,IF(O9=7,250,IF(O9=8,240,IF(O9=9,200,IF(O9=10,200,IF(O9=11,200,IF(O9=12,200,IF(O9=13,200,IF(O9=14,200,IF(O9=15,200,IF(O9=16,200,IF(O9&gt;16,"","")))))))))))))))))))</f>
        <v>400</v>
      </c>
    </row>
    <row r="10" spans="1:20" s="5" customFormat="1" ht="18.75" customHeight="1" x14ac:dyDescent="0.25">
      <c r="B10" s="21"/>
      <c r="C10" s="21" t="str">
        <f>IF(B10="","",VLOOKUP(B10,LISTAS!$F$5:$I$204,2,0))</f>
        <v/>
      </c>
      <c r="D10" s="21" t="str">
        <f>IF(B10="","",VLOOKUP(B10,LISTAS!$F$5:$I$207,4,0))</f>
        <v/>
      </c>
      <c r="E10" s="36"/>
      <c r="G10" s="32" t="str">
        <f t="shared" si="0"/>
        <v/>
      </c>
      <c r="H10" s="33" t="str">
        <f t="shared" si="1"/>
        <v/>
      </c>
      <c r="I10" s="33" t="str">
        <f t="shared" si="1"/>
        <v/>
      </c>
      <c r="J10" s="32" t="str">
        <f t="shared" si="2"/>
        <v/>
      </c>
      <c r="K10" s="32" t="str">
        <f t="shared" si="3"/>
        <v/>
      </c>
      <c r="L10" s="32" t="str">
        <f>IF(K10="","",LARGE(G9:G28,M10))</f>
        <v/>
      </c>
      <c r="M10" s="44">
        <v>2</v>
      </c>
      <c r="N10" s="25"/>
      <c r="O10" s="45" t="str">
        <f>IF(R10&lt;&gt;"",_xlfn.RANK.EQ(R10,R9:R28,0),"")</f>
        <v/>
      </c>
      <c r="P10" s="23" t="str">
        <f>IF(K10="","",VLOOKUP(L10,G9:J28,2,0))</f>
        <v/>
      </c>
      <c r="Q10" s="23" t="str">
        <f>IF(K10="","",VLOOKUP(P10,LISTAS!$F$5:$G$204,2,0))</f>
        <v/>
      </c>
      <c r="R10" s="37" t="str">
        <f>IF(K10="","",VLOOKUP(L10,G9:J28,4,0))</f>
        <v/>
      </c>
      <c r="S10" s="24" t="str">
        <f t="shared" ref="S10:S28" si="4">IF($O10="","",IF($O10=1,400,IF($O10=2,340,IF($O10=3,300,IF($O10=4,280,IF($O10=5,270,IF($O10=6,260,IF($O10=7,250,IF($O10=8,240,IF($O10=9,200,IF($O10=10,200,IF($O10=11,200,IF($O10=12,200,IF($O10=13,200,IF($O10=14,200,IF($O10=15,200,IF($O10=16,200,IF($O10&gt;16,"",""))))))))))))))))))</f>
        <v/>
      </c>
      <c r="T10" s="24" t="str">
        <f t="shared" ref="T10:T28" si="5">IF(O10="","",IF($F$7="NÃO","",IF(O10=1,400,IF(O10=2,340,IF(O10=3,300,IF(O10=4,280,IF(O10=5,270,IF(O10=6,260,IF(O10=7,250,IF(O10=8,240,IF(O10=9,200,IF(O10=10,200,IF(O10=11,200,IF(O10=12,200,IF(O10=13,200,IF(O10=14,200,IF(O10=15,200,IF(O10=16,200,IF(O10&gt;16,"","")))))))))))))))))))</f>
        <v/>
      </c>
    </row>
    <row r="11" spans="1:20" s="5" customFormat="1" ht="18.75" customHeight="1" x14ac:dyDescent="0.3">
      <c r="B11" s="21"/>
      <c r="C11" s="21" t="str">
        <f>IF(B11="","",VLOOKUP(B11,LISTAS!$F$5:$I$204,2,0))</f>
        <v/>
      </c>
      <c r="D11" s="21" t="str">
        <f>IF(B11="","",VLOOKUP(B11,LISTAS!$F$5:$I$207,4,0))</f>
        <v/>
      </c>
      <c r="E11" s="36"/>
      <c r="G11" s="32" t="str">
        <f t="shared" si="0"/>
        <v/>
      </c>
      <c r="H11" s="33" t="str">
        <f t="shared" si="1"/>
        <v/>
      </c>
      <c r="I11" s="33" t="str">
        <f t="shared" si="1"/>
        <v/>
      </c>
      <c r="J11" s="32" t="str">
        <f t="shared" si="2"/>
        <v/>
      </c>
      <c r="K11" s="32" t="str">
        <f t="shared" si="3"/>
        <v/>
      </c>
      <c r="L11" s="32" t="str">
        <f>IF(K11="","",LARGE(G9:G28,M11))</f>
        <v/>
      </c>
      <c r="M11" s="44">
        <v>3</v>
      </c>
      <c r="N11" s="26"/>
      <c r="O11" s="45" t="str">
        <f>IF(R11&lt;&gt;"",_xlfn.RANK.EQ(R11,R9:R28,0),"")</f>
        <v/>
      </c>
      <c r="P11" s="23" t="str">
        <f>IF(K11="","",VLOOKUP(L11,G9:J28,2,0))</f>
        <v/>
      </c>
      <c r="Q11" s="23" t="str">
        <f>IF(K11="","",VLOOKUP(P11,LISTAS!$F$5:$G$204,2,0))</f>
        <v/>
      </c>
      <c r="R11" s="37" t="str">
        <f>IF(K11="","",VLOOKUP(L11,G9:J28,4,0))</f>
        <v/>
      </c>
      <c r="S11" s="24" t="str">
        <f t="shared" si="4"/>
        <v/>
      </c>
      <c r="T11" s="24" t="str">
        <f t="shared" si="5"/>
        <v/>
      </c>
    </row>
    <row r="12" spans="1:20" s="5" customFormat="1" ht="18.75" customHeight="1" x14ac:dyDescent="0.3">
      <c r="B12" s="21"/>
      <c r="C12" s="21" t="str">
        <f>IF(B12="","",VLOOKUP(B12,LISTAS!$F$5:$I$204,2,0))</f>
        <v/>
      </c>
      <c r="D12" s="21" t="str">
        <f>IF(B12="","",VLOOKUP(B12,LISTAS!$F$5:$I$207,4,0))</f>
        <v/>
      </c>
      <c r="E12" s="36"/>
      <c r="G12" s="32" t="str">
        <f t="shared" si="0"/>
        <v/>
      </c>
      <c r="H12" s="33" t="str">
        <f t="shared" si="1"/>
        <v/>
      </c>
      <c r="I12" s="33" t="str">
        <f t="shared" si="1"/>
        <v/>
      </c>
      <c r="J12" s="32" t="str">
        <f t="shared" si="2"/>
        <v/>
      </c>
      <c r="K12" s="32" t="str">
        <f t="shared" si="3"/>
        <v/>
      </c>
      <c r="L12" s="32" t="str">
        <f>IF(K12="","",LARGE(G9:G28,M12))</f>
        <v/>
      </c>
      <c r="M12" s="44">
        <v>4</v>
      </c>
      <c r="N12" s="26"/>
      <c r="O12" s="45" t="str">
        <f>IF(R12&lt;&gt;"",_xlfn.RANK.EQ(R12,R9:R28,0),"")</f>
        <v/>
      </c>
      <c r="P12" s="23" t="str">
        <f>IF(K12="","",VLOOKUP(L12,G9:J28,2,0))</f>
        <v/>
      </c>
      <c r="Q12" s="23" t="str">
        <f>IF(K12="","",VLOOKUP(P12,LISTAS!$F$5:$G$204,2,0))</f>
        <v/>
      </c>
      <c r="R12" s="37" t="str">
        <f>IF(K12="","",VLOOKUP(L12,G9:J28,4,0))</f>
        <v/>
      </c>
      <c r="S12" s="24" t="str">
        <f t="shared" si="4"/>
        <v/>
      </c>
      <c r="T12" s="24" t="str">
        <f t="shared" si="5"/>
        <v/>
      </c>
    </row>
    <row r="13" spans="1:20" s="5" customFormat="1" ht="18.75" customHeight="1" x14ac:dyDescent="0.3">
      <c r="B13" s="21"/>
      <c r="C13" s="21" t="str">
        <f>IF(B13="","",VLOOKUP(B13,LISTAS!$F$5:$I$204,2,0))</f>
        <v/>
      </c>
      <c r="D13" s="21" t="str">
        <f>IF(B13="","",VLOOKUP(B13,LISTAS!$F$5:$I$207,4,0))</f>
        <v/>
      </c>
      <c r="E13" s="36"/>
      <c r="G13" s="32" t="str">
        <f t="shared" si="0"/>
        <v/>
      </c>
      <c r="H13" s="33" t="str">
        <f t="shared" si="1"/>
        <v/>
      </c>
      <c r="I13" s="33" t="str">
        <f t="shared" si="1"/>
        <v/>
      </c>
      <c r="J13" s="32" t="str">
        <f t="shared" si="2"/>
        <v/>
      </c>
      <c r="K13" s="32" t="str">
        <f t="shared" si="3"/>
        <v/>
      </c>
      <c r="L13" s="32" t="str">
        <f>IF(K13="","",LARGE(G9:G28,M13))</f>
        <v/>
      </c>
      <c r="M13" s="44">
        <v>5</v>
      </c>
      <c r="N13" s="26"/>
      <c r="O13" s="45" t="str">
        <f>IF(R13&lt;&gt;"",_xlfn.RANK.EQ(R13,R9:R28,0),"")</f>
        <v/>
      </c>
      <c r="P13" s="23" t="str">
        <f>IF(K13="","",VLOOKUP(L13,G9:J28,2,0))</f>
        <v/>
      </c>
      <c r="Q13" s="23" t="str">
        <f>IF(K13="","",VLOOKUP(P13,LISTAS!$F$5:$G$204,2,0))</f>
        <v/>
      </c>
      <c r="R13" s="37" t="str">
        <f>IF(K13="","",VLOOKUP(L13,G9:J28,4,0))</f>
        <v/>
      </c>
      <c r="S13" s="24" t="str">
        <f t="shared" si="4"/>
        <v/>
      </c>
      <c r="T13" s="24" t="str">
        <f t="shared" si="5"/>
        <v/>
      </c>
    </row>
    <row r="14" spans="1:20" s="5" customFormat="1" ht="18.75" customHeight="1" x14ac:dyDescent="0.3">
      <c r="B14" s="21"/>
      <c r="C14" s="21" t="str">
        <f>IF(B14="","",VLOOKUP(B14,LISTAS!$F$5:$I$204,2,0))</f>
        <v/>
      </c>
      <c r="D14" s="21" t="str">
        <f>IF(B14="","",VLOOKUP(B14,LISTAS!$F$5:$I$207,4,0))</f>
        <v/>
      </c>
      <c r="E14" s="36"/>
      <c r="G14" s="32" t="str">
        <f t="shared" si="0"/>
        <v/>
      </c>
      <c r="H14" s="33" t="str">
        <f t="shared" si="1"/>
        <v/>
      </c>
      <c r="I14" s="33" t="str">
        <f t="shared" si="1"/>
        <v/>
      </c>
      <c r="J14" s="32" t="str">
        <f t="shared" si="2"/>
        <v/>
      </c>
      <c r="K14" s="32" t="str">
        <f t="shared" si="3"/>
        <v/>
      </c>
      <c r="L14" s="32" t="str">
        <f>IF(K14="","",LARGE(G9:G28,M14))</f>
        <v/>
      </c>
      <c r="M14" s="44">
        <v>6</v>
      </c>
      <c r="N14" s="26"/>
      <c r="O14" s="45" t="str">
        <f>IF(R14&lt;&gt;"",_xlfn.RANK.EQ(R14,R9:R28,0),"")</f>
        <v/>
      </c>
      <c r="P14" s="23" t="str">
        <f>IF(K14="","",VLOOKUP(L14,G9:J28,2,0))</f>
        <v/>
      </c>
      <c r="Q14" s="23" t="str">
        <f>IF(K14="","",VLOOKUP(P14,LISTAS!$F$5:$G$204,2,0))</f>
        <v/>
      </c>
      <c r="R14" s="37" t="str">
        <f>IF(K14="","",VLOOKUP(L14,G9:J28,4,0))</f>
        <v/>
      </c>
      <c r="S14" s="24" t="str">
        <f t="shared" si="4"/>
        <v/>
      </c>
      <c r="T14" s="24" t="str">
        <f t="shared" si="5"/>
        <v/>
      </c>
    </row>
    <row r="15" spans="1:20" s="5" customFormat="1" ht="18.75" customHeight="1" x14ac:dyDescent="0.3">
      <c r="B15" s="21"/>
      <c r="C15" s="21" t="str">
        <f>IF(B15="","",VLOOKUP(B15,LISTAS!$F$5:$I$204,2,0))</f>
        <v/>
      </c>
      <c r="D15" s="21" t="str">
        <f>IF(B15="","",VLOOKUP(B15,LISTAS!$F$5:$I$207,4,0))</f>
        <v/>
      </c>
      <c r="E15" s="36"/>
      <c r="G15" s="32" t="str">
        <f t="shared" si="0"/>
        <v/>
      </c>
      <c r="H15" s="33" t="str">
        <f t="shared" si="1"/>
        <v/>
      </c>
      <c r="I15" s="33" t="str">
        <f t="shared" si="1"/>
        <v/>
      </c>
      <c r="J15" s="32" t="str">
        <f t="shared" si="2"/>
        <v/>
      </c>
      <c r="K15" s="32" t="str">
        <f t="shared" si="3"/>
        <v/>
      </c>
      <c r="L15" s="32" t="str">
        <f>IF(K15="","",LARGE(G9:G28,M15))</f>
        <v/>
      </c>
      <c r="M15" s="44">
        <v>7</v>
      </c>
      <c r="N15" s="26"/>
      <c r="O15" s="45" t="str">
        <f>IF(R15&lt;&gt;"",_xlfn.RANK.EQ(R15,R9:R28,0),"")</f>
        <v/>
      </c>
      <c r="P15" s="23" t="str">
        <f>IF(K15="","",VLOOKUP(L15,G9:J28,2,0))</f>
        <v/>
      </c>
      <c r="Q15" s="23" t="str">
        <f>IF(K15="","",VLOOKUP(P15,LISTAS!$F$5:$G$204,2,0))</f>
        <v/>
      </c>
      <c r="R15" s="37" t="str">
        <f>IF(K15="","",VLOOKUP(L15,G9:J28,4,0))</f>
        <v/>
      </c>
      <c r="S15" s="24" t="str">
        <f t="shared" si="4"/>
        <v/>
      </c>
      <c r="T15" s="24" t="str">
        <f t="shared" si="5"/>
        <v/>
      </c>
    </row>
    <row r="16" spans="1:20" s="5" customFormat="1" ht="18.75" customHeight="1" x14ac:dyDescent="0.3">
      <c r="B16" s="21"/>
      <c r="C16" s="21" t="str">
        <f>IF(B16="","",VLOOKUP(B16,LISTAS!$F$5:$I$204,2,0))</f>
        <v/>
      </c>
      <c r="D16" s="21" t="str">
        <f>IF(B16="","",VLOOKUP(B16,LISTAS!$F$5:$I$207,4,0))</f>
        <v/>
      </c>
      <c r="E16" s="36"/>
      <c r="G16" s="32"/>
      <c r="H16" s="33"/>
      <c r="I16" s="33"/>
      <c r="J16" s="32"/>
      <c r="K16" s="32"/>
      <c r="L16" s="32" t="str">
        <f>IF(K16="","",LARGE(G9:G28,M16))</f>
        <v/>
      </c>
      <c r="M16" s="44">
        <v>8</v>
      </c>
      <c r="N16" s="26"/>
      <c r="O16" s="45" t="str">
        <f>IF(R16&lt;&gt;"",_xlfn.RANK.EQ(R16,R9:R28,0),"")</f>
        <v/>
      </c>
      <c r="P16" s="23" t="str">
        <f>IF(K16="","",VLOOKUP(L16,G9:J28,2,0))</f>
        <v/>
      </c>
      <c r="Q16" s="23" t="str">
        <f>IF(K16="","",VLOOKUP(P16,LISTAS!$F$5:$G$204,2,0))</f>
        <v/>
      </c>
      <c r="R16" s="37" t="str">
        <f>IF(K16="","",VLOOKUP(L16,G9:J28,4,0))</f>
        <v/>
      </c>
      <c r="S16" s="24" t="str">
        <f t="shared" si="4"/>
        <v/>
      </c>
      <c r="T16" s="24" t="str">
        <f t="shared" si="5"/>
        <v/>
      </c>
    </row>
    <row r="17" spans="1:20" s="5" customFormat="1" ht="18.75" customHeight="1" x14ac:dyDescent="0.3">
      <c r="B17" s="21"/>
      <c r="C17" s="21" t="str">
        <f>IF(B17="","",VLOOKUP(B17,LISTAS!$F$5:$I$204,2,0))</f>
        <v/>
      </c>
      <c r="D17" s="21" t="str">
        <f>IF(B17="","",VLOOKUP(B17,LISTAS!$F$5:$I$207,4,0))</f>
        <v/>
      </c>
      <c r="E17" s="36"/>
      <c r="G17" s="32"/>
      <c r="H17" s="33"/>
      <c r="I17" s="33"/>
      <c r="J17" s="32"/>
      <c r="K17" s="32"/>
      <c r="L17" s="32" t="str">
        <f>IF(K17="","",LARGE(G9:G28,M17))</f>
        <v/>
      </c>
      <c r="M17" s="44">
        <v>9</v>
      </c>
      <c r="N17" s="26"/>
      <c r="O17" s="45" t="str">
        <f>IF(R17&lt;&gt;"",_xlfn.RANK.EQ(R17,R9:R28,0),"")</f>
        <v/>
      </c>
      <c r="P17" s="23" t="str">
        <f>IF(K17="","",VLOOKUP(L17,G9:J28,2,0))</f>
        <v/>
      </c>
      <c r="Q17" s="23" t="str">
        <f>IF(K17="","",VLOOKUP(P17,LISTAS!$F$5:$G$204,2,0))</f>
        <v/>
      </c>
      <c r="R17" s="37" t="str">
        <f>IF(K17="","",VLOOKUP(L17,G9:J28,4,0))</f>
        <v/>
      </c>
      <c r="S17" s="24" t="str">
        <f t="shared" si="4"/>
        <v/>
      </c>
      <c r="T17" s="24" t="str">
        <f t="shared" si="5"/>
        <v/>
      </c>
    </row>
    <row r="18" spans="1:20" s="5" customFormat="1" ht="18.75" customHeight="1" x14ac:dyDescent="0.3">
      <c r="B18" s="21"/>
      <c r="C18" s="21" t="str">
        <f>IF(B18="","",VLOOKUP(B18,LISTAS!$F$5:$I$204,2,0))</f>
        <v/>
      </c>
      <c r="D18" s="21" t="str">
        <f>IF(B18="","",VLOOKUP(B18,LISTAS!$F$5:$I$207,4,0))</f>
        <v/>
      </c>
      <c r="E18" s="36"/>
      <c r="G18" s="32"/>
      <c r="H18" s="33"/>
      <c r="I18" s="33"/>
      <c r="J18" s="32"/>
      <c r="K18" s="32"/>
      <c r="L18" s="32" t="str">
        <f>IF(K18="","",LARGE(G9:G28,M18))</f>
        <v/>
      </c>
      <c r="M18" s="44">
        <v>10</v>
      </c>
      <c r="N18" s="26"/>
      <c r="O18" s="45" t="str">
        <f>IF(R18&lt;&gt;"",_xlfn.RANK.EQ(R18,R9:R28,0),"")</f>
        <v/>
      </c>
      <c r="P18" s="23" t="str">
        <f>IF(K18="","",VLOOKUP(L18,G9:J28,2,0))</f>
        <v/>
      </c>
      <c r="Q18" s="23" t="str">
        <f>IF(K18="","",VLOOKUP(P18,LISTAS!$F$5:$G$204,2,0))</f>
        <v/>
      </c>
      <c r="R18" s="37" t="str">
        <f>IF(K18="","",VLOOKUP(L18,G9:J28,4,0))</f>
        <v/>
      </c>
      <c r="S18" s="24" t="str">
        <f t="shared" si="4"/>
        <v/>
      </c>
      <c r="T18" s="24" t="str">
        <f t="shared" si="5"/>
        <v/>
      </c>
    </row>
    <row r="19" spans="1:20" s="5" customFormat="1" ht="18.75" customHeight="1" x14ac:dyDescent="0.3">
      <c r="B19" s="21"/>
      <c r="C19" s="21" t="str">
        <f>IF(B19="","",VLOOKUP(B19,LISTAS!$F$5:$I$204,2,0))</f>
        <v/>
      </c>
      <c r="D19" s="21" t="str">
        <f>IF(B19="","",VLOOKUP(B19,LISTAS!$F$5:$I$207,4,0))</f>
        <v/>
      </c>
      <c r="E19" s="36"/>
      <c r="G19" s="32"/>
      <c r="H19" s="33"/>
      <c r="I19" s="33"/>
      <c r="J19" s="32"/>
      <c r="K19" s="32"/>
      <c r="L19" s="32" t="str">
        <f>IF(K19="","",LARGE(G9:G28,M19))</f>
        <v/>
      </c>
      <c r="M19" s="44">
        <v>11</v>
      </c>
      <c r="N19" s="26"/>
      <c r="O19" s="45" t="str">
        <f>IF(R19&lt;&gt;"",_xlfn.RANK.EQ(R19,R9:R28,0),"")</f>
        <v/>
      </c>
      <c r="P19" s="23" t="str">
        <f>IF(K19="","",VLOOKUP(L19,G9:J28,2,0))</f>
        <v/>
      </c>
      <c r="Q19" s="23" t="str">
        <f>IF(K19="","",VLOOKUP(P19,LISTAS!$F$5:$G$204,2,0))</f>
        <v/>
      </c>
      <c r="R19" s="37" t="str">
        <f>IF(K19="","",VLOOKUP(L19,G9:J28,4,0))</f>
        <v/>
      </c>
      <c r="S19" s="24" t="str">
        <f t="shared" si="4"/>
        <v/>
      </c>
      <c r="T19" s="24" t="str">
        <f t="shared" si="5"/>
        <v/>
      </c>
    </row>
    <row r="20" spans="1:20" s="5" customFormat="1" ht="18.75" customHeight="1" x14ac:dyDescent="0.3">
      <c r="B20" s="21"/>
      <c r="C20" s="21" t="str">
        <f>IF(B20="","",VLOOKUP(B20,LISTAS!$F$5:$I$204,2,0))</f>
        <v/>
      </c>
      <c r="D20" s="21" t="str">
        <f>IF(B20="","",VLOOKUP(B20,LISTAS!$F$5:$I$207,4,0))</f>
        <v/>
      </c>
      <c r="E20" s="36"/>
      <c r="G20" s="32"/>
      <c r="H20" s="33"/>
      <c r="I20" s="33"/>
      <c r="J20" s="32"/>
      <c r="K20" s="32"/>
      <c r="L20" s="32" t="str">
        <f>IF(K20="","",LARGE(G9:G28,M20))</f>
        <v/>
      </c>
      <c r="M20" s="44">
        <v>12</v>
      </c>
      <c r="N20" s="26"/>
      <c r="O20" s="45" t="str">
        <f>IF(R20&lt;&gt;"",_xlfn.RANK.EQ(R20,R9:R28,0),"")</f>
        <v/>
      </c>
      <c r="P20" s="23" t="str">
        <f>IF(K20="","",VLOOKUP(L20,G9:J28,2,0))</f>
        <v/>
      </c>
      <c r="Q20" s="23" t="str">
        <f>IF(K20="","",VLOOKUP(P20,LISTAS!$F$5:$G$204,2,0))</f>
        <v/>
      </c>
      <c r="R20" s="37" t="str">
        <f>IF(K20="","",VLOOKUP(L20,G9:J28,4,0))</f>
        <v/>
      </c>
      <c r="S20" s="24" t="str">
        <f t="shared" si="4"/>
        <v/>
      </c>
      <c r="T20" s="24" t="str">
        <f t="shared" si="5"/>
        <v/>
      </c>
    </row>
    <row r="21" spans="1:20" s="5" customFormat="1" ht="18.75" customHeight="1" x14ac:dyDescent="0.3">
      <c r="B21" s="21"/>
      <c r="C21" s="21" t="str">
        <f>IF(B21="","",VLOOKUP(B21,LISTAS!$F$5:$I$204,2,0))</f>
        <v/>
      </c>
      <c r="D21" s="21" t="str">
        <f>IF(B21="","",VLOOKUP(B21,LISTAS!$F$5:$I$207,4,0))</f>
        <v/>
      </c>
      <c r="E21" s="36"/>
      <c r="G21" s="32"/>
      <c r="H21" s="33"/>
      <c r="I21" s="33"/>
      <c r="J21" s="32"/>
      <c r="K21" s="32"/>
      <c r="L21" s="32" t="str">
        <f>IF(K21="","",LARGE(G9:G28,M21))</f>
        <v/>
      </c>
      <c r="M21" s="44">
        <v>13</v>
      </c>
      <c r="N21" s="26"/>
      <c r="O21" s="45" t="str">
        <f>IF(R21&lt;&gt;"",_xlfn.RANK.EQ(R21,R9:R28,0),"")</f>
        <v/>
      </c>
      <c r="P21" s="23" t="str">
        <f>IF(K21="","",VLOOKUP(L21,G9:J28,2,0))</f>
        <v/>
      </c>
      <c r="Q21" s="23" t="str">
        <f>IF(K21="","",VLOOKUP(P21,LISTAS!$F$5:$G$204,2,0))</f>
        <v/>
      </c>
      <c r="R21" s="37" t="str">
        <f>IF(K21="","",VLOOKUP(L21,G9:J28,4,0))</f>
        <v/>
      </c>
      <c r="S21" s="24" t="str">
        <f t="shared" si="4"/>
        <v/>
      </c>
      <c r="T21" s="24" t="str">
        <f t="shared" si="5"/>
        <v/>
      </c>
    </row>
    <row r="22" spans="1:20" s="5" customFormat="1" ht="18.75" customHeight="1" x14ac:dyDescent="0.3">
      <c r="B22" s="21"/>
      <c r="C22" s="21" t="str">
        <f>IF(B22="","",VLOOKUP(B22,LISTAS!$F$5:$I$204,2,0))</f>
        <v/>
      </c>
      <c r="D22" s="21" t="str">
        <f>IF(B22="","",VLOOKUP(B22,LISTAS!$F$5:$I$207,4,0))</f>
        <v/>
      </c>
      <c r="E22" s="36"/>
      <c r="G22" s="32"/>
      <c r="H22" s="33"/>
      <c r="I22" s="33"/>
      <c r="J22" s="32"/>
      <c r="K22" s="32"/>
      <c r="L22" s="32" t="str">
        <f>IF(K22="","",LARGE(G9:G28,M22))</f>
        <v/>
      </c>
      <c r="M22" s="44">
        <v>14</v>
      </c>
      <c r="N22" s="26"/>
      <c r="O22" s="45" t="str">
        <f>IF(R22&lt;&gt;"",_xlfn.RANK.EQ(R22,R9:R28,0),"")</f>
        <v/>
      </c>
      <c r="P22" s="23" t="str">
        <f>IF(K22="","",VLOOKUP(L22,G9:J28,2,0))</f>
        <v/>
      </c>
      <c r="Q22" s="23" t="str">
        <f>IF(K22="","",VLOOKUP(P22,LISTAS!$F$5:$G$204,2,0))</f>
        <v/>
      </c>
      <c r="R22" s="37" t="str">
        <f>IF(K22="","",VLOOKUP(L22,G9:J28,4,0))</f>
        <v/>
      </c>
      <c r="S22" s="24" t="str">
        <f t="shared" si="4"/>
        <v/>
      </c>
      <c r="T22" s="24" t="str">
        <f t="shared" si="5"/>
        <v/>
      </c>
    </row>
    <row r="23" spans="1:20" s="5" customFormat="1" ht="18.75" customHeight="1" x14ac:dyDescent="0.3">
      <c r="B23" s="21"/>
      <c r="C23" s="21" t="str">
        <f>IF(B23="","",VLOOKUP(B23,LISTAS!$F$5:$I$204,2,0))</f>
        <v/>
      </c>
      <c r="D23" s="21" t="str">
        <f>IF(B23="","",VLOOKUP(B23,LISTAS!$F$5:$I$207,4,0))</f>
        <v/>
      </c>
      <c r="E23" s="36"/>
      <c r="G23" s="32"/>
      <c r="H23" s="33"/>
      <c r="I23" s="33"/>
      <c r="J23" s="32"/>
      <c r="K23" s="32"/>
      <c r="L23" s="32" t="str">
        <f>IF(K23="","",LARGE(G9:G28,M23))</f>
        <v/>
      </c>
      <c r="M23" s="44">
        <v>15</v>
      </c>
      <c r="N23" s="26"/>
      <c r="O23" s="45" t="str">
        <f>IF(R23&lt;&gt;"",_xlfn.RANK.EQ(R23,R9:R28,0),"")</f>
        <v/>
      </c>
      <c r="P23" s="23" t="str">
        <f>IF(K23="","",VLOOKUP(L23,G9:J28,2,0))</f>
        <v/>
      </c>
      <c r="Q23" s="23" t="str">
        <f>IF(K23="","",VLOOKUP(P23,LISTAS!$F$5:$G$204,2,0))</f>
        <v/>
      </c>
      <c r="R23" s="37" t="str">
        <f>IF(K23="","",VLOOKUP(L23,G9:J28,4,0))</f>
        <v/>
      </c>
      <c r="S23" s="24" t="str">
        <f t="shared" si="4"/>
        <v/>
      </c>
      <c r="T23" s="24" t="str">
        <f t="shared" si="5"/>
        <v/>
      </c>
    </row>
    <row r="24" spans="1:20" s="5" customFormat="1" ht="18.75" customHeight="1" x14ac:dyDescent="0.3">
      <c r="B24" s="21"/>
      <c r="C24" s="21" t="str">
        <f>IF(B24="","",VLOOKUP(B24,LISTAS!$F$5:$I$204,2,0))</f>
        <v/>
      </c>
      <c r="D24" s="21" t="str">
        <f>IF(B24="","",VLOOKUP(B24,LISTAS!$F$5:$I$207,4,0))</f>
        <v/>
      </c>
      <c r="E24" s="36"/>
      <c r="G24" s="32"/>
      <c r="H24" s="33"/>
      <c r="I24" s="33"/>
      <c r="J24" s="32"/>
      <c r="K24" s="32"/>
      <c r="L24" s="32" t="str">
        <f>IF(K24="","",LARGE(G9:G28,M24))</f>
        <v/>
      </c>
      <c r="M24" s="44">
        <v>16</v>
      </c>
      <c r="N24" s="26"/>
      <c r="O24" s="45" t="str">
        <f>IF(R24&lt;&gt;"",_xlfn.RANK.EQ(R24,R9:R28,0),"")</f>
        <v/>
      </c>
      <c r="P24" s="23" t="str">
        <f>IF(K24="","",VLOOKUP(L24,G9:J28,2,0))</f>
        <v/>
      </c>
      <c r="Q24" s="23" t="str">
        <f>IF(K24="","",VLOOKUP(P24,LISTAS!$F$5:$G$204,2,0))</f>
        <v/>
      </c>
      <c r="R24" s="37" t="str">
        <f>IF(K24="","",VLOOKUP(L24,G9:J28,4,0))</f>
        <v/>
      </c>
      <c r="S24" s="24" t="str">
        <f t="shared" si="4"/>
        <v/>
      </c>
      <c r="T24" s="24" t="str">
        <f t="shared" si="5"/>
        <v/>
      </c>
    </row>
    <row r="25" spans="1:20" s="5" customFormat="1" ht="18.75" customHeight="1" x14ac:dyDescent="0.3">
      <c r="B25" s="21"/>
      <c r="C25" s="21" t="str">
        <f>IF(B25="","",VLOOKUP(B25,LISTAS!$F$5:$I$204,2,0))</f>
        <v/>
      </c>
      <c r="D25" s="21" t="str">
        <f>IF(B25="","",VLOOKUP(B25,LISTAS!$F$5:$I$207,4,0))</f>
        <v/>
      </c>
      <c r="E25" s="36"/>
      <c r="G25" s="32" t="str">
        <f t="shared" si="0"/>
        <v/>
      </c>
      <c r="H25" s="33" t="str">
        <f t="shared" ref="H25:I28" si="6">IF($K25="","",IF(B25="","",B25))</f>
        <v/>
      </c>
      <c r="I25" s="33" t="str">
        <f t="shared" si="6"/>
        <v/>
      </c>
      <c r="J25" s="32" t="str">
        <f t="shared" si="2"/>
        <v/>
      </c>
      <c r="K25" s="32" t="str">
        <f t="shared" si="3"/>
        <v/>
      </c>
      <c r="L25" s="32" t="str">
        <f>IF(K25="","",LARGE(G9:G28,M25))</f>
        <v/>
      </c>
      <c r="M25" s="44">
        <v>17</v>
      </c>
      <c r="N25" s="26"/>
      <c r="O25" s="45" t="str">
        <f>IF(R25&lt;&gt;"",_xlfn.RANK.EQ(R25,R9:R28,0),"")</f>
        <v/>
      </c>
      <c r="P25" s="23" t="str">
        <f>IF(K25="","",VLOOKUP(L25,G9:J28,2,0))</f>
        <v/>
      </c>
      <c r="Q25" s="23" t="str">
        <f>IF(K25="","",VLOOKUP(P25,LISTAS!$F$5:$G$204,2,0))</f>
        <v/>
      </c>
      <c r="R25" s="37" t="str">
        <f>IF(K25="","",VLOOKUP(L25,G9:J28,4,0))</f>
        <v/>
      </c>
      <c r="S25" s="24" t="str">
        <f t="shared" si="4"/>
        <v/>
      </c>
      <c r="T25" s="24" t="str">
        <f t="shared" si="5"/>
        <v/>
      </c>
    </row>
    <row r="26" spans="1:20" s="5" customFormat="1" ht="18.75" customHeight="1" x14ac:dyDescent="0.3">
      <c r="B26" s="21"/>
      <c r="C26" s="21" t="str">
        <f>IF(B26="","",VLOOKUP(B26,LISTAS!$F$5:$I$204,2,0))</f>
        <v/>
      </c>
      <c r="D26" s="21" t="str">
        <f>IF(B26="","",VLOOKUP(B26,LISTAS!$F$5:$I$207,4,0))</f>
        <v/>
      </c>
      <c r="E26" s="36"/>
      <c r="G26" s="32" t="str">
        <f t="shared" si="0"/>
        <v/>
      </c>
      <c r="H26" s="33" t="str">
        <f t="shared" si="6"/>
        <v/>
      </c>
      <c r="I26" s="33" t="str">
        <f t="shared" si="6"/>
        <v/>
      </c>
      <c r="J26" s="32" t="str">
        <f t="shared" si="2"/>
        <v/>
      </c>
      <c r="K26" s="32" t="str">
        <f t="shared" si="3"/>
        <v/>
      </c>
      <c r="L26" s="32" t="str">
        <f>IF(K26="","",LARGE(G9:G28,M26))</f>
        <v/>
      </c>
      <c r="M26" s="44">
        <v>18</v>
      </c>
      <c r="N26" s="26"/>
      <c r="O26" s="45" t="str">
        <f>IF(R26&lt;&gt;"",_xlfn.RANK.EQ(R26,R9:R28,0),"")</f>
        <v/>
      </c>
      <c r="P26" s="23" t="str">
        <f>IF(K26="","",VLOOKUP(L26,G9:J28,2,0))</f>
        <v/>
      </c>
      <c r="Q26" s="23" t="str">
        <f>IF(K26="","",VLOOKUP(P26,LISTAS!$F$5:$G$204,2,0))</f>
        <v/>
      </c>
      <c r="R26" s="37" t="str">
        <f>IF(K26="","",VLOOKUP(L26,G9:J28,4,0))</f>
        <v/>
      </c>
      <c r="S26" s="24" t="str">
        <f t="shared" si="4"/>
        <v/>
      </c>
      <c r="T26" s="24" t="str">
        <f t="shared" si="5"/>
        <v/>
      </c>
    </row>
    <row r="27" spans="1:20" s="5" customFormat="1" ht="18.75" customHeight="1" x14ac:dyDescent="0.3">
      <c r="B27" s="21"/>
      <c r="C27" s="21" t="str">
        <f>IF(B27="","",VLOOKUP(B27,LISTAS!$F$5:$I$204,2,0))</f>
        <v/>
      </c>
      <c r="D27" s="21" t="str">
        <f>IF(B27="","",VLOOKUP(B27,LISTAS!$F$5:$I$207,4,0))</f>
        <v/>
      </c>
      <c r="E27" s="36"/>
      <c r="G27" s="32"/>
      <c r="H27" s="33"/>
      <c r="I27" s="33"/>
      <c r="J27" s="32"/>
      <c r="K27" s="32"/>
      <c r="L27" s="32" t="str">
        <f>IF(K27="","",LARGE(G9:G28,M27))</f>
        <v/>
      </c>
      <c r="M27" s="44">
        <v>19</v>
      </c>
      <c r="N27" s="26"/>
      <c r="O27" s="45" t="str">
        <f>IF(R27&lt;&gt;"",_xlfn.RANK.EQ(R27,R9:R28,0),"")</f>
        <v/>
      </c>
      <c r="P27" s="23" t="str">
        <f>IF(K27="","",VLOOKUP(L27,G9:J28,2,0))</f>
        <v/>
      </c>
      <c r="Q27" s="23" t="str">
        <f>IF(K27="","",VLOOKUP(P27,LISTAS!$F$5:$G$204,2,0))</f>
        <v/>
      </c>
      <c r="R27" s="37" t="str">
        <f>IF(K27="","",VLOOKUP(L27,G9:J28,4,0))</f>
        <v/>
      </c>
      <c r="S27" s="24" t="str">
        <f t="shared" si="4"/>
        <v/>
      </c>
      <c r="T27" s="24" t="str">
        <f t="shared" si="5"/>
        <v/>
      </c>
    </row>
    <row r="28" spans="1:20" s="5" customFormat="1" ht="18.75" customHeight="1" x14ac:dyDescent="0.3">
      <c r="B28" s="21"/>
      <c r="C28" s="21" t="str">
        <f>IF(B28="","",VLOOKUP(B28,LISTAS!$F$5:$I$204,2,0))</f>
        <v/>
      </c>
      <c r="D28" s="21" t="str">
        <f>IF(B28="","",VLOOKUP(B28,LISTAS!$F$5:$I$207,4,0))</f>
        <v/>
      </c>
      <c r="E28" s="36"/>
      <c r="G28" s="32" t="str">
        <f t="shared" si="0"/>
        <v/>
      </c>
      <c r="H28" s="33" t="str">
        <f t="shared" si="6"/>
        <v/>
      </c>
      <c r="I28" s="33" t="str">
        <f t="shared" si="6"/>
        <v/>
      </c>
      <c r="J28" s="32" t="str">
        <f t="shared" si="2"/>
        <v/>
      </c>
      <c r="K28" s="32" t="str">
        <f t="shared" si="3"/>
        <v/>
      </c>
      <c r="L28" s="32" t="str">
        <f>IF(K28="","",LARGE(G9:G28,M28))</f>
        <v/>
      </c>
      <c r="M28" s="44">
        <v>20</v>
      </c>
      <c r="N28" s="26"/>
      <c r="O28" s="45" t="str">
        <f>IF(R28&lt;&gt;"",_xlfn.RANK.EQ(R28,R9:R28,0),"")</f>
        <v/>
      </c>
      <c r="P28" s="23" t="str">
        <f>IF(K28="","",VLOOKUP(L28,G9:J28,2,0))</f>
        <v/>
      </c>
      <c r="Q28" s="23" t="str">
        <f>IF(K28="","",VLOOKUP(P28,LISTAS!$F$5:$G$204,2,0))</f>
        <v/>
      </c>
      <c r="R28" s="37" t="str">
        <f>IF(K28="","",VLOOKUP(L28,G9:J28,4,0))</f>
        <v/>
      </c>
      <c r="S28" s="24" t="str">
        <f t="shared" si="4"/>
        <v/>
      </c>
      <c r="T28" s="24" t="str">
        <f t="shared" si="5"/>
        <v/>
      </c>
    </row>
    <row r="29" spans="1:20" ht="20.25" customHeight="1" x14ac:dyDescent="0.25"/>
    <row r="30" spans="1:20" ht="20.25" customHeight="1" x14ac:dyDescent="0.25">
      <c r="A30" s="2"/>
      <c r="B30" s="54" t="s">
        <v>22</v>
      </c>
      <c r="C30" s="55"/>
      <c r="E30" s="34"/>
      <c r="F30" s="35"/>
      <c r="G30" s="11"/>
      <c r="H30" s="12"/>
      <c r="I30" s="12"/>
      <c r="J30" s="12"/>
      <c r="K30" s="13"/>
      <c r="L30" s="12"/>
      <c r="M30" s="14"/>
      <c r="N30" s="43"/>
      <c r="O30" s="56" t="s">
        <v>13</v>
      </c>
      <c r="P30" s="57"/>
      <c r="Q30" s="57"/>
      <c r="R30" s="57"/>
      <c r="S30" s="57"/>
      <c r="T30" s="58"/>
    </row>
    <row r="31" spans="1:20" ht="20.25" hidden="1" customHeight="1" x14ac:dyDescent="0.25">
      <c r="A31" s="2"/>
      <c r="B31" s="51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3"/>
    </row>
    <row r="32" spans="1:20" s="15" customFormat="1" ht="28.5" customHeight="1" x14ac:dyDescent="0.25">
      <c r="B32" s="16" t="s">
        <v>14</v>
      </c>
      <c r="C32" s="16" t="s">
        <v>1</v>
      </c>
      <c r="D32" s="16" t="s">
        <v>15</v>
      </c>
      <c r="E32" s="16" t="s">
        <v>2</v>
      </c>
      <c r="F32" s="17"/>
      <c r="G32" s="18"/>
      <c r="H32" s="19"/>
      <c r="I32" s="19"/>
      <c r="J32" s="19"/>
      <c r="K32" s="20"/>
      <c r="L32" s="19"/>
      <c r="M32" s="18"/>
      <c r="N32" s="18"/>
      <c r="O32" s="27" t="s">
        <v>4</v>
      </c>
      <c r="P32" s="27" t="s">
        <v>14</v>
      </c>
      <c r="Q32" s="27" t="s">
        <v>1</v>
      </c>
      <c r="R32" s="27" t="s">
        <v>16</v>
      </c>
      <c r="S32" s="42" t="s">
        <v>17</v>
      </c>
      <c r="T32" s="42" t="s">
        <v>18</v>
      </c>
    </row>
    <row r="33" spans="2:20" s="5" customFormat="1" ht="18.75" customHeight="1" x14ac:dyDescent="0.25">
      <c r="B33" s="21" t="s">
        <v>107</v>
      </c>
      <c r="C33" s="21" t="str">
        <f>IF(B33="","",VLOOKUP(B33,LISTAS!$F$5:$I$204,2,0))</f>
        <v>IEBURIX</v>
      </c>
      <c r="D33" s="21" t="str">
        <f>IF(B33="","",VLOOKUP(B33,LISTAS!$F$5:$I$207,4,0))</f>
        <v>JAZZ</v>
      </c>
      <c r="E33" s="36">
        <v>49.5</v>
      </c>
      <c r="G33" s="32">
        <f t="shared" ref="G33:G52" si="7">IF(E33="","",E33+(ROW(E33)/10000))</f>
        <v>49.503300000000003</v>
      </c>
      <c r="H33" s="33" t="str">
        <f t="shared" ref="H33:I39" si="8">IF($K33="","",IF(B33="","",B33))</f>
        <v>GIRL POWER</v>
      </c>
      <c r="I33" s="33" t="str">
        <f t="shared" si="8"/>
        <v>IEBURIX</v>
      </c>
      <c r="J33" s="32">
        <f t="shared" ref="J33:J52" si="9">IF($K33="","",E33)</f>
        <v>49.5</v>
      </c>
      <c r="K33" s="32">
        <f t="shared" ref="K33:K52" si="10">G33</f>
        <v>49.503300000000003</v>
      </c>
      <c r="L33" s="32">
        <f>IF(K33="","",LARGE(G33:G52,M33))</f>
        <v>49.503300000000003</v>
      </c>
      <c r="M33" s="44">
        <v>1</v>
      </c>
      <c r="N33" s="22"/>
      <c r="O33" s="45">
        <f>IF(R33&lt;&gt;"",_xlfn.RANK.EQ(R33,R33:R52,0),"")</f>
        <v>1</v>
      </c>
      <c r="P33" s="23" t="str">
        <f>IF(K33="","",VLOOKUP(L33,G33:J52,2,0))</f>
        <v>GIRL POWER</v>
      </c>
      <c r="Q33" s="23" t="str">
        <f>IF(K33="","",VLOOKUP(P33,LISTAS!$F$5:$G$204,2,0))</f>
        <v>IEBURIX</v>
      </c>
      <c r="R33" s="37">
        <f>IF(K33="","",VLOOKUP(L33,G33:J52,4,0))</f>
        <v>49.5</v>
      </c>
      <c r="S33" s="24">
        <f>IF($O33="","",IF($O33=1,400,IF($O33=2,340,IF($O33=3,300,IF($O33=4,280,IF($O33=5,270,IF($O33=6,260,IF($O33=7,250,IF($O33=8,240,IF($O33=9,200,IF($O33=10,200,IF($O33=11,200,IF($O33=12,200,IF($O33=13,200,IF($O33=14,200,IF($O33=15,200,IF($O33=16,200,IF($O33&gt;16,"",""))))))))))))))))))</f>
        <v>400</v>
      </c>
      <c r="T33" s="24">
        <f>IF(O33="","",IF($F$7="NÃO","",IF(O33=1,400,IF(O33=2,340,IF(O33=3,300,IF(O33=4,280,IF(O33=5,270,IF(O33=6,260,IF(O33=7,250,IF(O33=8,240,IF(O33=9,200,IF(O33=10,200,IF(O33=11,200,IF(O33=12,200,IF(O33=13,200,IF(O33=14,200,IF(O33=15,200,IF(O33=16,200,IF(O33&gt;16,"","")))))))))))))))))))</f>
        <v>400</v>
      </c>
    </row>
    <row r="34" spans="2:20" s="5" customFormat="1" ht="18.75" customHeight="1" x14ac:dyDescent="0.25">
      <c r="B34" s="21" t="s">
        <v>109</v>
      </c>
      <c r="C34" s="21" t="str">
        <f>IF(B34="","",VLOOKUP(B34,LISTAS!$F$5:$I$204,2,0))</f>
        <v>LICEU JARDIM</v>
      </c>
      <c r="D34" s="21" t="str">
        <f>IF(B34="","",VLOOKUP(B34,LISTAS!$F$5:$I$207,4,0))</f>
        <v>JAZZ</v>
      </c>
      <c r="E34" s="36">
        <v>46.3</v>
      </c>
      <c r="G34" s="32">
        <f t="shared" si="7"/>
        <v>46.303399999999996</v>
      </c>
      <c r="H34" s="33" t="str">
        <f t="shared" si="8"/>
        <v>ZOO SHAKIRA</v>
      </c>
      <c r="I34" s="33" t="str">
        <f t="shared" si="8"/>
        <v>LICEU JARDIM</v>
      </c>
      <c r="J34" s="32">
        <f t="shared" si="9"/>
        <v>46.3</v>
      </c>
      <c r="K34" s="32">
        <f t="shared" si="10"/>
        <v>46.303399999999996</v>
      </c>
      <c r="L34" s="32">
        <f>IF(K34="","",LARGE(G33:G52,M34))</f>
        <v>47.603500000000004</v>
      </c>
      <c r="M34" s="44">
        <v>2</v>
      </c>
      <c r="N34" s="25"/>
      <c r="O34" s="45">
        <f>IF(R34&lt;&gt;"",_xlfn.RANK.EQ(R34,R33:R52,0),"")</f>
        <v>2</v>
      </c>
      <c r="P34" s="23" t="str">
        <f>IF(K34="","",VLOOKUP(L34,G33:J52,2,0))</f>
        <v>THIS IS MICHAEL</v>
      </c>
      <c r="Q34" s="23" t="str">
        <f>IF(K34="","",VLOOKUP(P34,LISTAS!$F$5:$G$204,2,0))</f>
        <v>FENIX</v>
      </c>
      <c r="R34" s="37">
        <f>IF(K34="","",VLOOKUP(L34,G33:J52,4,0))</f>
        <v>47.6</v>
      </c>
      <c r="S34" s="24">
        <f t="shared" ref="S34:S52" si="11">IF($O34="","",IF($O34=1,400,IF($O34=2,340,IF($O34=3,300,IF($O34=4,280,IF($O34=5,270,IF($O34=6,260,IF($O34=7,250,IF($O34=8,240,IF($O34=9,200,IF($O34=10,200,IF($O34=11,200,IF($O34=12,200,IF($O34=13,200,IF($O34=14,200,IF($O34=15,200,IF($O34=16,200,IF($O34&gt;16,"",""))))))))))))))))))</f>
        <v>340</v>
      </c>
      <c r="T34" s="24">
        <f t="shared" ref="T34:T52" si="12">IF(O34="","",IF($F$7="NÃO","",IF(O34=1,400,IF(O34=2,340,IF(O34=3,300,IF(O34=4,280,IF(O34=5,270,IF(O34=6,260,IF(O34=7,250,IF(O34=8,240,IF(O34=9,200,IF(O34=10,200,IF(O34=11,200,IF(O34=12,200,IF(O34=13,200,IF(O34=14,200,IF(O34=15,200,IF(O34=16,200,IF(O34&gt;16,"","")))))))))))))))))))</f>
        <v>340</v>
      </c>
    </row>
    <row r="35" spans="2:20" s="5" customFormat="1" ht="18.75" customHeight="1" x14ac:dyDescent="0.3">
      <c r="B35" s="21" t="s">
        <v>112</v>
      </c>
      <c r="C35" s="21" t="str">
        <f>IF(B35="","",VLOOKUP(B35,LISTAS!$F$5:$I$204,2,0))</f>
        <v>FENIX</v>
      </c>
      <c r="D35" s="21" t="str">
        <f>IF(B35="","",VLOOKUP(B35,LISTAS!$F$5:$I$207,4,0))</f>
        <v>JAZZ</v>
      </c>
      <c r="E35" s="36">
        <v>47.6</v>
      </c>
      <c r="G35" s="32">
        <f t="shared" si="7"/>
        <v>47.603500000000004</v>
      </c>
      <c r="H35" s="33" t="str">
        <f t="shared" si="8"/>
        <v>THIS IS MICHAEL</v>
      </c>
      <c r="I35" s="33" t="str">
        <f t="shared" si="8"/>
        <v>FENIX</v>
      </c>
      <c r="J35" s="32">
        <f t="shared" si="9"/>
        <v>47.6</v>
      </c>
      <c r="K35" s="32">
        <f t="shared" si="10"/>
        <v>47.603500000000004</v>
      </c>
      <c r="L35" s="32">
        <f>IF(K35="","",LARGE(G33:G52,M35))</f>
        <v>46.303399999999996</v>
      </c>
      <c r="M35" s="44">
        <v>3</v>
      </c>
      <c r="N35" s="26"/>
      <c r="O35" s="45">
        <f>IF(R35&lt;&gt;"",_xlfn.RANK.EQ(R35,R33:R52,0),"")</f>
        <v>3</v>
      </c>
      <c r="P35" s="23" t="str">
        <f>IF(K35="","",VLOOKUP(L35,G33:J52,2,0))</f>
        <v>ZOO SHAKIRA</v>
      </c>
      <c r="Q35" s="23" t="str">
        <f>IF(K35="","",VLOOKUP(P35,LISTAS!$F$5:$G$204,2,0))</f>
        <v>LICEU JARDIM</v>
      </c>
      <c r="R35" s="37">
        <f>IF(K35="","",VLOOKUP(L35,G33:J52,4,0))</f>
        <v>46.3</v>
      </c>
      <c r="S35" s="24">
        <f t="shared" si="11"/>
        <v>300</v>
      </c>
      <c r="T35" s="24">
        <f t="shared" si="12"/>
        <v>300</v>
      </c>
    </row>
    <row r="36" spans="2:20" s="5" customFormat="1" ht="18.75" customHeight="1" x14ac:dyDescent="0.3">
      <c r="B36" s="21"/>
      <c r="C36" s="21" t="str">
        <f>IF(B36="","",VLOOKUP(B36,LISTAS!$F$5:$I$204,2,0))</f>
        <v/>
      </c>
      <c r="D36" s="21" t="str">
        <f>IF(B36="","",VLOOKUP(B36,LISTAS!$F$5:$I$207,4,0))</f>
        <v/>
      </c>
      <c r="E36" s="36"/>
      <c r="G36" s="32" t="str">
        <f t="shared" si="7"/>
        <v/>
      </c>
      <c r="H36" s="33" t="str">
        <f t="shared" si="8"/>
        <v/>
      </c>
      <c r="I36" s="33" t="str">
        <f t="shared" si="8"/>
        <v/>
      </c>
      <c r="J36" s="32" t="str">
        <f t="shared" si="9"/>
        <v/>
      </c>
      <c r="K36" s="32" t="str">
        <f t="shared" si="10"/>
        <v/>
      </c>
      <c r="L36" s="32" t="str">
        <f>IF(K36="","",LARGE(G33:G52,M36))</f>
        <v/>
      </c>
      <c r="M36" s="44">
        <v>4</v>
      </c>
      <c r="N36" s="26"/>
      <c r="O36" s="45" t="str">
        <f>IF(R36&lt;&gt;"",_xlfn.RANK.EQ(R36,R33:R52,0),"")</f>
        <v/>
      </c>
      <c r="P36" s="23" t="str">
        <f>IF(K36="","",VLOOKUP(L36,G33:J52,2,0))</f>
        <v/>
      </c>
      <c r="Q36" s="23" t="str">
        <f>IF(K36="","",VLOOKUP(P36,LISTAS!$F$5:$G$204,2,0))</f>
        <v/>
      </c>
      <c r="R36" s="37" t="str">
        <f>IF(K36="","",VLOOKUP(L36,G33:J52,4,0))</f>
        <v/>
      </c>
      <c r="S36" s="24" t="str">
        <f t="shared" si="11"/>
        <v/>
      </c>
      <c r="T36" s="24" t="str">
        <f t="shared" si="12"/>
        <v/>
      </c>
    </row>
    <row r="37" spans="2:20" s="5" customFormat="1" ht="18.75" customHeight="1" x14ac:dyDescent="0.3">
      <c r="B37" s="21"/>
      <c r="C37" s="21" t="str">
        <f>IF(B37="","",VLOOKUP(B37,LISTAS!$F$5:$I$204,2,0))</f>
        <v/>
      </c>
      <c r="D37" s="21" t="str">
        <f>IF(B37="","",VLOOKUP(B37,LISTAS!$F$5:$I$207,4,0))</f>
        <v/>
      </c>
      <c r="E37" s="36"/>
      <c r="G37" s="32" t="str">
        <f t="shared" si="7"/>
        <v/>
      </c>
      <c r="H37" s="33" t="str">
        <f t="shared" si="8"/>
        <v/>
      </c>
      <c r="I37" s="33" t="str">
        <f t="shared" si="8"/>
        <v/>
      </c>
      <c r="J37" s="32" t="str">
        <f t="shared" si="9"/>
        <v/>
      </c>
      <c r="K37" s="32" t="str">
        <f t="shared" si="10"/>
        <v/>
      </c>
      <c r="L37" s="32" t="str">
        <f>IF(K37="","",LARGE(G33:G52,M37))</f>
        <v/>
      </c>
      <c r="M37" s="44">
        <v>5</v>
      </c>
      <c r="N37" s="26"/>
      <c r="O37" s="45" t="str">
        <f>IF(R37&lt;&gt;"",_xlfn.RANK.EQ(R37,R33:R52,0),"")</f>
        <v/>
      </c>
      <c r="P37" s="23" t="str">
        <f>IF(K37="","",VLOOKUP(L37,G33:J52,2,0))</f>
        <v/>
      </c>
      <c r="Q37" s="23" t="str">
        <f>IF(K37="","",VLOOKUP(P37,LISTAS!$F$5:$G$204,2,0))</f>
        <v/>
      </c>
      <c r="R37" s="37" t="str">
        <f>IF(K37="","",VLOOKUP(L37,G33:J52,4,0))</f>
        <v/>
      </c>
      <c r="S37" s="24" t="str">
        <f t="shared" si="11"/>
        <v/>
      </c>
      <c r="T37" s="24" t="str">
        <f t="shared" si="12"/>
        <v/>
      </c>
    </row>
    <row r="38" spans="2:20" s="5" customFormat="1" ht="18.75" customHeight="1" x14ac:dyDescent="0.3">
      <c r="B38" s="21"/>
      <c r="C38" s="21" t="str">
        <f>IF(B38="","",VLOOKUP(B38,LISTAS!$F$5:$I$204,2,0))</f>
        <v/>
      </c>
      <c r="D38" s="21" t="str">
        <f>IF(B38="","",VLOOKUP(B38,LISTAS!$F$5:$I$207,4,0))</f>
        <v/>
      </c>
      <c r="E38" s="36"/>
      <c r="G38" s="32" t="str">
        <f t="shared" si="7"/>
        <v/>
      </c>
      <c r="H38" s="33" t="str">
        <f t="shared" si="8"/>
        <v/>
      </c>
      <c r="I38" s="33" t="str">
        <f t="shared" si="8"/>
        <v/>
      </c>
      <c r="J38" s="32" t="str">
        <f t="shared" si="9"/>
        <v/>
      </c>
      <c r="K38" s="32" t="str">
        <f t="shared" si="10"/>
        <v/>
      </c>
      <c r="L38" s="32" t="str">
        <f>IF(K38="","",LARGE(G33:G52,M38))</f>
        <v/>
      </c>
      <c r="M38" s="44">
        <v>6</v>
      </c>
      <c r="N38" s="26"/>
      <c r="O38" s="45" t="str">
        <f>IF(R38&lt;&gt;"",_xlfn.RANK.EQ(R38,R33:R52,0),"")</f>
        <v/>
      </c>
      <c r="P38" s="23" t="str">
        <f>IF(K38="","",VLOOKUP(L38,G33:J52,2,0))</f>
        <v/>
      </c>
      <c r="Q38" s="23" t="str">
        <f>IF(K38="","",VLOOKUP(P38,LISTAS!$F$5:$G$204,2,0))</f>
        <v/>
      </c>
      <c r="R38" s="37" t="str">
        <f>IF(K38="","",VLOOKUP(L38,G33:J52,4,0))</f>
        <v/>
      </c>
      <c r="S38" s="24" t="str">
        <f t="shared" si="11"/>
        <v/>
      </c>
      <c r="T38" s="24" t="str">
        <f t="shared" si="12"/>
        <v/>
      </c>
    </row>
    <row r="39" spans="2:20" s="5" customFormat="1" ht="18.75" customHeight="1" x14ac:dyDescent="0.3">
      <c r="B39" s="21"/>
      <c r="C39" s="21" t="str">
        <f>IF(B39="","",VLOOKUP(B39,LISTAS!$F$5:$I$204,2,0))</f>
        <v/>
      </c>
      <c r="D39" s="21" t="str">
        <f>IF(B39="","",VLOOKUP(B39,LISTAS!$F$5:$I$207,4,0))</f>
        <v/>
      </c>
      <c r="E39" s="36"/>
      <c r="G39" s="32" t="str">
        <f t="shared" si="7"/>
        <v/>
      </c>
      <c r="H39" s="33" t="str">
        <f t="shared" si="8"/>
        <v/>
      </c>
      <c r="I39" s="33" t="str">
        <f t="shared" si="8"/>
        <v/>
      </c>
      <c r="J39" s="32" t="str">
        <f t="shared" si="9"/>
        <v/>
      </c>
      <c r="K39" s="32" t="str">
        <f t="shared" si="10"/>
        <v/>
      </c>
      <c r="L39" s="32" t="str">
        <f>IF(K39="","",LARGE(G33:G52,M39))</f>
        <v/>
      </c>
      <c r="M39" s="44">
        <v>7</v>
      </c>
      <c r="N39" s="26"/>
      <c r="O39" s="45" t="str">
        <f>IF(R39&lt;&gt;"",_xlfn.RANK.EQ(R39,R33:R52,0),"")</f>
        <v/>
      </c>
      <c r="P39" s="23" t="str">
        <f>IF(K39="","",VLOOKUP(L39,G33:J52,2,0))</f>
        <v/>
      </c>
      <c r="Q39" s="23" t="str">
        <f>IF(K39="","",VLOOKUP(P39,LISTAS!$F$5:$G$204,2,0))</f>
        <v/>
      </c>
      <c r="R39" s="37" t="str">
        <f>IF(K39="","",VLOOKUP(L39,G33:J52,4,0))</f>
        <v/>
      </c>
      <c r="S39" s="24" t="str">
        <f t="shared" si="11"/>
        <v/>
      </c>
      <c r="T39" s="24" t="str">
        <f t="shared" si="12"/>
        <v/>
      </c>
    </row>
    <row r="40" spans="2:20" s="5" customFormat="1" ht="18.75" customHeight="1" x14ac:dyDescent="0.3">
      <c r="B40" s="21"/>
      <c r="C40" s="21" t="str">
        <f>IF(B40="","",VLOOKUP(B40,LISTAS!$F$5:$I$204,2,0))</f>
        <v/>
      </c>
      <c r="D40" s="21" t="str">
        <f>IF(B40="","",VLOOKUP(B40,LISTAS!$F$5:$I$207,4,0))</f>
        <v/>
      </c>
      <c r="E40" s="36"/>
      <c r="G40" s="32"/>
      <c r="H40" s="33"/>
      <c r="I40" s="33"/>
      <c r="J40" s="32"/>
      <c r="K40" s="32"/>
      <c r="L40" s="32" t="str">
        <f>IF(K40="","",LARGE(G33:G52,M40))</f>
        <v/>
      </c>
      <c r="M40" s="44">
        <v>8</v>
      </c>
      <c r="N40" s="26"/>
      <c r="O40" s="45" t="str">
        <f>IF(R40&lt;&gt;"",_xlfn.RANK.EQ(R40,R33:R52,0),"")</f>
        <v/>
      </c>
      <c r="P40" s="23" t="str">
        <f>IF(K40="","",VLOOKUP(L40,G33:J52,2,0))</f>
        <v/>
      </c>
      <c r="Q40" s="23" t="str">
        <f>IF(K40="","",VLOOKUP(P40,LISTAS!$F$5:$G$204,2,0))</f>
        <v/>
      </c>
      <c r="R40" s="37" t="str">
        <f>IF(K40="","",VLOOKUP(L40,G33:J52,4,0))</f>
        <v/>
      </c>
      <c r="S40" s="24" t="str">
        <f t="shared" si="11"/>
        <v/>
      </c>
      <c r="T40" s="24" t="str">
        <f t="shared" si="12"/>
        <v/>
      </c>
    </row>
    <row r="41" spans="2:20" s="5" customFormat="1" ht="18.75" customHeight="1" x14ac:dyDescent="0.3">
      <c r="B41" s="21"/>
      <c r="C41" s="21" t="str">
        <f>IF(B41="","",VLOOKUP(B41,LISTAS!$F$5:$I$204,2,0))</f>
        <v/>
      </c>
      <c r="D41" s="21" t="str">
        <f>IF(B41="","",VLOOKUP(B41,LISTAS!$F$5:$I$207,4,0))</f>
        <v/>
      </c>
      <c r="E41" s="36"/>
      <c r="G41" s="32"/>
      <c r="H41" s="33"/>
      <c r="I41" s="33"/>
      <c r="J41" s="32"/>
      <c r="K41" s="32"/>
      <c r="L41" s="32" t="str">
        <f>IF(K41="","",LARGE(G33:G52,M41))</f>
        <v/>
      </c>
      <c r="M41" s="44">
        <v>9</v>
      </c>
      <c r="N41" s="26"/>
      <c r="O41" s="45" t="str">
        <f>IF(R41&lt;&gt;"",_xlfn.RANK.EQ(R41,R33:R52,0),"")</f>
        <v/>
      </c>
      <c r="P41" s="23" t="str">
        <f>IF(K41="","",VLOOKUP(L41,G33:J52,2,0))</f>
        <v/>
      </c>
      <c r="Q41" s="23" t="str">
        <f>IF(K41="","",VLOOKUP(P41,LISTAS!$F$5:$G$204,2,0))</f>
        <v/>
      </c>
      <c r="R41" s="37" t="str">
        <f>IF(K41="","",VLOOKUP(L41,G33:J52,4,0))</f>
        <v/>
      </c>
      <c r="S41" s="24" t="str">
        <f t="shared" si="11"/>
        <v/>
      </c>
      <c r="T41" s="24" t="str">
        <f t="shared" si="12"/>
        <v/>
      </c>
    </row>
    <row r="42" spans="2:20" s="5" customFormat="1" ht="18.75" customHeight="1" x14ac:dyDescent="0.3">
      <c r="B42" s="21"/>
      <c r="C42" s="21" t="str">
        <f>IF(B42="","",VLOOKUP(B42,LISTAS!$F$5:$I$204,2,0))</f>
        <v/>
      </c>
      <c r="D42" s="21" t="str">
        <f>IF(B42="","",VLOOKUP(B42,LISTAS!$F$5:$I$207,4,0))</f>
        <v/>
      </c>
      <c r="E42" s="36"/>
      <c r="G42" s="32"/>
      <c r="H42" s="33"/>
      <c r="I42" s="33"/>
      <c r="J42" s="32"/>
      <c r="K42" s="32"/>
      <c r="L42" s="32" t="str">
        <f>IF(K42="","",LARGE(G33:G52,M42))</f>
        <v/>
      </c>
      <c r="M42" s="44">
        <v>10</v>
      </c>
      <c r="N42" s="26"/>
      <c r="O42" s="45" t="str">
        <f>IF(R42&lt;&gt;"",_xlfn.RANK.EQ(R42,R33:R52,0),"")</f>
        <v/>
      </c>
      <c r="P42" s="23" t="str">
        <f>IF(K42="","",VLOOKUP(L42,G33:J52,2,0))</f>
        <v/>
      </c>
      <c r="Q42" s="23" t="str">
        <f>IF(K42="","",VLOOKUP(P42,LISTAS!$F$5:$G$204,2,0))</f>
        <v/>
      </c>
      <c r="R42" s="37" t="str">
        <f>IF(K42="","",VLOOKUP(L42,G33:J52,4,0))</f>
        <v/>
      </c>
      <c r="S42" s="24" t="str">
        <f t="shared" si="11"/>
        <v/>
      </c>
      <c r="T42" s="24" t="str">
        <f t="shared" si="12"/>
        <v/>
      </c>
    </row>
    <row r="43" spans="2:20" s="5" customFormat="1" ht="18.75" customHeight="1" x14ac:dyDescent="0.3">
      <c r="B43" s="21"/>
      <c r="C43" s="21" t="str">
        <f>IF(B43="","",VLOOKUP(B43,LISTAS!$F$5:$I$204,2,0))</f>
        <v/>
      </c>
      <c r="D43" s="21" t="str">
        <f>IF(B43="","",VLOOKUP(B43,LISTAS!$F$5:$I$207,4,0))</f>
        <v/>
      </c>
      <c r="E43" s="36"/>
      <c r="G43" s="32"/>
      <c r="H43" s="33"/>
      <c r="I43" s="33"/>
      <c r="J43" s="32"/>
      <c r="K43" s="32"/>
      <c r="L43" s="32" t="str">
        <f>IF(K43="","",LARGE(G33:G52,M43))</f>
        <v/>
      </c>
      <c r="M43" s="44">
        <v>11</v>
      </c>
      <c r="N43" s="26"/>
      <c r="O43" s="45" t="str">
        <f>IF(R43&lt;&gt;"",_xlfn.RANK.EQ(R43,R33:R52,0),"")</f>
        <v/>
      </c>
      <c r="P43" s="23" t="str">
        <f>IF(K43="","",VLOOKUP(L43,G33:J52,2,0))</f>
        <v/>
      </c>
      <c r="Q43" s="23" t="str">
        <f>IF(K43="","",VLOOKUP(P43,LISTAS!$F$5:$G$204,2,0))</f>
        <v/>
      </c>
      <c r="R43" s="37" t="str">
        <f>IF(K43="","",VLOOKUP(L43,G33:J52,4,0))</f>
        <v/>
      </c>
      <c r="S43" s="24" t="str">
        <f t="shared" si="11"/>
        <v/>
      </c>
      <c r="T43" s="24" t="str">
        <f t="shared" si="12"/>
        <v/>
      </c>
    </row>
    <row r="44" spans="2:20" s="5" customFormat="1" ht="18.75" customHeight="1" x14ac:dyDescent="0.3">
      <c r="B44" s="21"/>
      <c r="C44" s="21" t="str">
        <f>IF(B44="","",VLOOKUP(B44,LISTAS!$F$5:$I$204,2,0))</f>
        <v/>
      </c>
      <c r="D44" s="21" t="str">
        <f>IF(B44="","",VLOOKUP(B44,LISTAS!$F$5:$I$207,4,0))</f>
        <v/>
      </c>
      <c r="E44" s="36"/>
      <c r="G44" s="32"/>
      <c r="H44" s="33"/>
      <c r="I44" s="33"/>
      <c r="J44" s="32"/>
      <c r="K44" s="32"/>
      <c r="L44" s="32" t="str">
        <f>IF(K44="","",LARGE(G33:G52,M44))</f>
        <v/>
      </c>
      <c r="M44" s="44">
        <v>12</v>
      </c>
      <c r="N44" s="26"/>
      <c r="O44" s="45" t="str">
        <f>IF(R44&lt;&gt;"",_xlfn.RANK.EQ(R44,R33:R52,0),"")</f>
        <v/>
      </c>
      <c r="P44" s="23" t="str">
        <f>IF(K44="","",VLOOKUP(L44,G33:J52,2,0))</f>
        <v/>
      </c>
      <c r="Q44" s="23" t="str">
        <f>IF(K44="","",VLOOKUP(P44,LISTAS!$F$5:$G$204,2,0))</f>
        <v/>
      </c>
      <c r="R44" s="37" t="str">
        <f>IF(K44="","",VLOOKUP(L44,G33:J52,4,0))</f>
        <v/>
      </c>
      <c r="S44" s="24" t="str">
        <f t="shared" si="11"/>
        <v/>
      </c>
      <c r="T44" s="24" t="str">
        <f t="shared" si="12"/>
        <v/>
      </c>
    </row>
    <row r="45" spans="2:20" s="5" customFormat="1" ht="18.75" customHeight="1" x14ac:dyDescent="0.3">
      <c r="B45" s="21"/>
      <c r="C45" s="21" t="str">
        <f>IF(B45="","",VLOOKUP(B45,LISTAS!$F$5:$I$204,2,0))</f>
        <v/>
      </c>
      <c r="D45" s="21" t="str">
        <f>IF(B45="","",VLOOKUP(B45,LISTAS!$F$5:$I$207,4,0))</f>
        <v/>
      </c>
      <c r="E45" s="36"/>
      <c r="G45" s="32"/>
      <c r="H45" s="33"/>
      <c r="I45" s="33"/>
      <c r="J45" s="32"/>
      <c r="K45" s="32"/>
      <c r="L45" s="32" t="str">
        <f>IF(K45="","",LARGE(G33:G52,M45))</f>
        <v/>
      </c>
      <c r="M45" s="44">
        <v>13</v>
      </c>
      <c r="N45" s="26"/>
      <c r="O45" s="45" t="str">
        <f>IF(R45&lt;&gt;"",_xlfn.RANK.EQ(R45,R33:R52,0),"")</f>
        <v/>
      </c>
      <c r="P45" s="23" t="str">
        <f>IF(K45="","",VLOOKUP(L45,G33:J52,2,0))</f>
        <v/>
      </c>
      <c r="Q45" s="23" t="str">
        <f>IF(K45="","",VLOOKUP(P45,LISTAS!$F$5:$G$204,2,0))</f>
        <v/>
      </c>
      <c r="R45" s="37" t="str">
        <f>IF(K45="","",VLOOKUP(L45,G33:J52,4,0))</f>
        <v/>
      </c>
      <c r="S45" s="24" t="str">
        <f t="shared" si="11"/>
        <v/>
      </c>
      <c r="T45" s="24" t="str">
        <f t="shared" si="12"/>
        <v/>
      </c>
    </row>
    <row r="46" spans="2:20" s="5" customFormat="1" ht="18.75" customHeight="1" x14ac:dyDescent="0.3">
      <c r="B46" s="21"/>
      <c r="C46" s="21" t="str">
        <f>IF(B46="","",VLOOKUP(B46,LISTAS!$F$5:$I$204,2,0))</f>
        <v/>
      </c>
      <c r="D46" s="21" t="str">
        <f>IF(B46="","",VLOOKUP(B46,LISTAS!$F$5:$I$207,4,0))</f>
        <v/>
      </c>
      <c r="E46" s="36"/>
      <c r="G46" s="32"/>
      <c r="H46" s="33"/>
      <c r="I46" s="33"/>
      <c r="J46" s="32"/>
      <c r="K46" s="32"/>
      <c r="L46" s="32" t="str">
        <f>IF(K46="","",LARGE(G33:G52,M46))</f>
        <v/>
      </c>
      <c r="M46" s="44">
        <v>14</v>
      </c>
      <c r="N46" s="26"/>
      <c r="O46" s="45" t="str">
        <f>IF(R46&lt;&gt;"",_xlfn.RANK.EQ(R46,R33:R52,0),"")</f>
        <v/>
      </c>
      <c r="P46" s="23" t="str">
        <f>IF(K46="","",VLOOKUP(L46,G33:J52,2,0))</f>
        <v/>
      </c>
      <c r="Q46" s="23" t="str">
        <f>IF(K46="","",VLOOKUP(P46,LISTAS!$F$5:$G$204,2,0))</f>
        <v/>
      </c>
      <c r="R46" s="37" t="str">
        <f>IF(K46="","",VLOOKUP(L46,G33:J52,4,0))</f>
        <v/>
      </c>
      <c r="S46" s="24" t="str">
        <f t="shared" si="11"/>
        <v/>
      </c>
      <c r="T46" s="24" t="str">
        <f t="shared" si="12"/>
        <v/>
      </c>
    </row>
    <row r="47" spans="2:20" s="5" customFormat="1" ht="18.75" customHeight="1" x14ac:dyDescent="0.3">
      <c r="B47" s="21"/>
      <c r="C47" s="21" t="str">
        <f>IF(B47="","",VLOOKUP(B47,LISTAS!$F$5:$I$204,2,0))</f>
        <v/>
      </c>
      <c r="D47" s="21" t="str">
        <f>IF(B47="","",VLOOKUP(B47,LISTAS!$F$5:$I$207,4,0))</f>
        <v/>
      </c>
      <c r="E47" s="36"/>
      <c r="G47" s="32"/>
      <c r="H47" s="33"/>
      <c r="I47" s="33"/>
      <c r="J47" s="32"/>
      <c r="K47" s="32"/>
      <c r="L47" s="32" t="str">
        <f>IF(K47="","",LARGE(G33:G52,M47))</f>
        <v/>
      </c>
      <c r="M47" s="44">
        <v>15</v>
      </c>
      <c r="N47" s="26"/>
      <c r="O47" s="45" t="str">
        <f>IF(R47&lt;&gt;"",_xlfn.RANK.EQ(R47,R33:R52,0),"")</f>
        <v/>
      </c>
      <c r="P47" s="23" t="str">
        <f>IF(K47="","",VLOOKUP(L47,G33:J52,2,0))</f>
        <v/>
      </c>
      <c r="Q47" s="23" t="str">
        <f>IF(K47="","",VLOOKUP(P47,LISTAS!$F$5:$G$204,2,0))</f>
        <v/>
      </c>
      <c r="R47" s="37" t="str">
        <f>IF(K47="","",VLOOKUP(L47,G33:J52,4,0))</f>
        <v/>
      </c>
      <c r="S47" s="24" t="str">
        <f t="shared" si="11"/>
        <v/>
      </c>
      <c r="T47" s="24" t="str">
        <f t="shared" si="12"/>
        <v/>
      </c>
    </row>
    <row r="48" spans="2:20" s="5" customFormat="1" ht="18.75" customHeight="1" x14ac:dyDescent="0.3">
      <c r="B48" s="21"/>
      <c r="C48" s="21" t="str">
        <f>IF(B48="","",VLOOKUP(B48,LISTAS!$F$5:$I$204,2,0))</f>
        <v/>
      </c>
      <c r="D48" s="21" t="str">
        <f>IF(B48="","",VLOOKUP(B48,LISTAS!$F$5:$I$207,4,0))</f>
        <v/>
      </c>
      <c r="E48" s="36"/>
      <c r="G48" s="32"/>
      <c r="H48" s="33"/>
      <c r="I48" s="33"/>
      <c r="J48" s="32"/>
      <c r="K48" s="32"/>
      <c r="L48" s="32" t="str">
        <f>IF(K48="","",LARGE(G33:G52,M48))</f>
        <v/>
      </c>
      <c r="M48" s="44">
        <v>16</v>
      </c>
      <c r="N48" s="26"/>
      <c r="O48" s="45" t="str">
        <f>IF(R48&lt;&gt;"",_xlfn.RANK.EQ(R48,R33:R52,0),"")</f>
        <v/>
      </c>
      <c r="P48" s="23" t="str">
        <f>IF(K48="","",VLOOKUP(L48,G33:J52,2,0))</f>
        <v/>
      </c>
      <c r="Q48" s="23" t="str">
        <f>IF(K48="","",VLOOKUP(P48,LISTAS!$F$5:$G$204,2,0))</f>
        <v/>
      </c>
      <c r="R48" s="37" t="str">
        <f>IF(K48="","",VLOOKUP(L48,G33:J52,4,0))</f>
        <v/>
      </c>
      <c r="S48" s="24" t="str">
        <f t="shared" si="11"/>
        <v/>
      </c>
      <c r="T48" s="24" t="str">
        <f t="shared" si="12"/>
        <v/>
      </c>
    </row>
    <row r="49" spans="1:20" s="5" customFormat="1" ht="18.75" customHeight="1" x14ac:dyDescent="0.3">
      <c r="B49" s="21"/>
      <c r="C49" s="21" t="str">
        <f>IF(B49="","",VLOOKUP(B49,LISTAS!$F$5:$I$204,2,0))</f>
        <v/>
      </c>
      <c r="D49" s="21" t="str">
        <f>IF(B49="","",VLOOKUP(B49,LISTAS!$F$5:$I$207,4,0))</f>
        <v/>
      </c>
      <c r="E49" s="36"/>
      <c r="G49" s="32" t="str">
        <f t="shared" si="7"/>
        <v/>
      </c>
      <c r="H49" s="33" t="str">
        <f t="shared" ref="H49:I52" si="13">IF($K49="","",IF(B49="","",B49))</f>
        <v/>
      </c>
      <c r="I49" s="33" t="str">
        <f t="shared" si="13"/>
        <v/>
      </c>
      <c r="J49" s="32" t="str">
        <f t="shared" si="9"/>
        <v/>
      </c>
      <c r="K49" s="32" t="str">
        <f t="shared" si="10"/>
        <v/>
      </c>
      <c r="L49" s="32" t="str">
        <f>IF(K49="","",LARGE(G33:G52,M49))</f>
        <v/>
      </c>
      <c r="M49" s="44">
        <v>17</v>
      </c>
      <c r="N49" s="26"/>
      <c r="O49" s="45" t="str">
        <f>IF(R49&lt;&gt;"",_xlfn.RANK.EQ(R49,R33:R52,0),"")</f>
        <v/>
      </c>
      <c r="P49" s="23" t="str">
        <f>IF(K49="","",VLOOKUP(L49,G33:J52,2,0))</f>
        <v/>
      </c>
      <c r="Q49" s="23" t="str">
        <f>IF(K49="","",VLOOKUP(P49,LISTAS!$F$5:$G$204,2,0))</f>
        <v/>
      </c>
      <c r="R49" s="37" t="str">
        <f>IF(K49="","",VLOOKUP(L49,G33:J52,4,0))</f>
        <v/>
      </c>
      <c r="S49" s="24" t="str">
        <f t="shared" si="11"/>
        <v/>
      </c>
      <c r="T49" s="24" t="str">
        <f t="shared" si="12"/>
        <v/>
      </c>
    </row>
    <row r="50" spans="1:20" s="5" customFormat="1" ht="18.75" customHeight="1" x14ac:dyDescent="0.3">
      <c r="B50" s="21"/>
      <c r="C50" s="21" t="str">
        <f>IF(B50="","",VLOOKUP(B50,LISTAS!$F$5:$I$204,2,0))</f>
        <v/>
      </c>
      <c r="D50" s="21" t="str">
        <f>IF(B50="","",VLOOKUP(B50,LISTAS!$F$5:$I$207,4,0))</f>
        <v/>
      </c>
      <c r="E50" s="36"/>
      <c r="G50" s="32" t="str">
        <f t="shared" si="7"/>
        <v/>
      </c>
      <c r="H50" s="33" t="str">
        <f t="shared" si="13"/>
        <v/>
      </c>
      <c r="I50" s="33" t="str">
        <f t="shared" si="13"/>
        <v/>
      </c>
      <c r="J50" s="32" t="str">
        <f t="shared" si="9"/>
        <v/>
      </c>
      <c r="K50" s="32" t="str">
        <f t="shared" si="10"/>
        <v/>
      </c>
      <c r="L50" s="32" t="str">
        <f>IF(K50="","",LARGE(G33:G52,M50))</f>
        <v/>
      </c>
      <c r="M50" s="44">
        <v>18</v>
      </c>
      <c r="N50" s="26"/>
      <c r="O50" s="45" t="str">
        <f>IF(R50&lt;&gt;"",_xlfn.RANK.EQ(R50,R33:R52,0),"")</f>
        <v/>
      </c>
      <c r="P50" s="23" t="str">
        <f>IF(K50="","",VLOOKUP(L50,G33:J52,2,0))</f>
        <v/>
      </c>
      <c r="Q50" s="23" t="str">
        <f>IF(K50="","",VLOOKUP(P50,LISTAS!$F$5:$G$204,2,0))</f>
        <v/>
      </c>
      <c r="R50" s="37" t="str">
        <f>IF(K50="","",VLOOKUP(L50,G33:J52,4,0))</f>
        <v/>
      </c>
      <c r="S50" s="24" t="str">
        <f t="shared" si="11"/>
        <v/>
      </c>
      <c r="T50" s="24" t="str">
        <f t="shared" si="12"/>
        <v/>
      </c>
    </row>
    <row r="51" spans="1:20" s="5" customFormat="1" ht="18.75" customHeight="1" x14ac:dyDescent="0.3">
      <c r="B51" s="21"/>
      <c r="C51" s="21" t="str">
        <f>IF(B51="","",VLOOKUP(B51,LISTAS!$F$5:$I$204,2,0))</f>
        <v/>
      </c>
      <c r="D51" s="21" t="str">
        <f>IF(B51="","",VLOOKUP(B51,LISTAS!$F$5:$I$207,4,0))</f>
        <v/>
      </c>
      <c r="E51" s="36"/>
      <c r="G51" s="32"/>
      <c r="H51" s="33"/>
      <c r="I51" s="33"/>
      <c r="J51" s="32"/>
      <c r="K51" s="32"/>
      <c r="L51" s="32" t="str">
        <f>IF(K51="","",LARGE(G33:G52,M51))</f>
        <v/>
      </c>
      <c r="M51" s="44">
        <v>19</v>
      </c>
      <c r="N51" s="26"/>
      <c r="O51" s="45" t="str">
        <f>IF(R51&lt;&gt;"",_xlfn.RANK.EQ(R51,R33:R52,0),"")</f>
        <v/>
      </c>
      <c r="P51" s="23" t="str">
        <f>IF(K51="","",VLOOKUP(L51,G33:J52,2,0))</f>
        <v/>
      </c>
      <c r="Q51" s="23" t="str">
        <f>IF(K51="","",VLOOKUP(P51,LISTAS!$F$5:$G$204,2,0))</f>
        <v/>
      </c>
      <c r="R51" s="37" t="str">
        <f>IF(K51="","",VLOOKUP(L51,G33:J52,4,0))</f>
        <v/>
      </c>
      <c r="S51" s="24" t="str">
        <f t="shared" si="11"/>
        <v/>
      </c>
      <c r="T51" s="24" t="str">
        <f t="shared" si="12"/>
        <v/>
      </c>
    </row>
    <row r="52" spans="1:20" s="5" customFormat="1" ht="18.75" customHeight="1" x14ac:dyDescent="0.3">
      <c r="B52" s="21"/>
      <c r="C52" s="21" t="str">
        <f>IF(B52="","",VLOOKUP(B52,LISTAS!$F$5:$I$204,2,0))</f>
        <v/>
      </c>
      <c r="D52" s="21" t="str">
        <f>IF(B52="","",VLOOKUP(B52,LISTAS!$F$5:$I$207,4,0))</f>
        <v/>
      </c>
      <c r="E52" s="36"/>
      <c r="G52" s="32" t="str">
        <f t="shared" si="7"/>
        <v/>
      </c>
      <c r="H52" s="33" t="str">
        <f t="shared" si="13"/>
        <v/>
      </c>
      <c r="I52" s="33" t="str">
        <f t="shared" si="13"/>
        <v/>
      </c>
      <c r="J52" s="32" t="str">
        <f t="shared" si="9"/>
        <v/>
      </c>
      <c r="K52" s="32" t="str">
        <f t="shared" si="10"/>
        <v/>
      </c>
      <c r="L52" s="32" t="str">
        <f>IF(K52="","",LARGE(G33:G52,M52))</f>
        <v/>
      </c>
      <c r="M52" s="44">
        <v>20</v>
      </c>
      <c r="N52" s="26"/>
      <c r="O52" s="45" t="str">
        <f>IF(R52&lt;&gt;"",_xlfn.RANK.EQ(R52,R33:R52,0),"")</f>
        <v/>
      </c>
      <c r="P52" s="23" t="str">
        <f>IF(K52="","",VLOOKUP(L52,G33:J52,2,0))</f>
        <v/>
      </c>
      <c r="Q52" s="23" t="str">
        <f>IF(K52="","",VLOOKUP(P52,LISTAS!$F$5:$G$204,2,0))</f>
        <v/>
      </c>
      <c r="R52" s="37" t="str">
        <f>IF(K52="","",VLOOKUP(L52,G33:J52,4,0))</f>
        <v/>
      </c>
      <c r="S52" s="24" t="str">
        <f t="shared" si="11"/>
        <v/>
      </c>
      <c r="T52" s="24" t="str">
        <f t="shared" si="12"/>
        <v/>
      </c>
    </row>
    <row r="53" spans="1:20" ht="20.25" customHeight="1" x14ac:dyDescent="0.25"/>
    <row r="54" spans="1:20" ht="20.25" customHeight="1" x14ac:dyDescent="0.25">
      <c r="A54" s="2"/>
      <c r="B54" s="54" t="s">
        <v>23</v>
      </c>
      <c r="C54" s="55"/>
      <c r="E54" s="34"/>
      <c r="F54" s="35"/>
      <c r="G54" s="11"/>
      <c r="H54" s="12"/>
      <c r="I54" s="12"/>
      <c r="J54" s="12"/>
      <c r="K54" s="13"/>
      <c r="L54" s="12"/>
      <c r="M54" s="14"/>
      <c r="N54" s="43"/>
      <c r="O54" s="56" t="s">
        <v>13</v>
      </c>
      <c r="P54" s="57"/>
      <c r="Q54" s="57"/>
      <c r="R54" s="57"/>
      <c r="S54" s="57"/>
      <c r="T54" s="58"/>
    </row>
    <row r="55" spans="1:20" ht="20.25" hidden="1" customHeight="1" x14ac:dyDescent="0.25">
      <c r="A55" s="2"/>
      <c r="B55" s="51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3"/>
    </row>
    <row r="56" spans="1:20" s="15" customFormat="1" ht="28.5" customHeight="1" x14ac:dyDescent="0.25">
      <c r="B56" s="16" t="s">
        <v>14</v>
      </c>
      <c r="C56" s="16" t="s">
        <v>1</v>
      </c>
      <c r="D56" s="16" t="s">
        <v>15</v>
      </c>
      <c r="E56" s="16" t="s">
        <v>2</v>
      </c>
      <c r="F56" s="17"/>
      <c r="G56" s="18"/>
      <c r="H56" s="19"/>
      <c r="I56" s="19"/>
      <c r="J56" s="19"/>
      <c r="K56" s="20"/>
      <c r="L56" s="19"/>
      <c r="M56" s="18"/>
      <c r="N56" s="18"/>
      <c r="O56" s="27" t="s">
        <v>4</v>
      </c>
      <c r="P56" s="27" t="s">
        <v>14</v>
      </c>
      <c r="Q56" s="27" t="s">
        <v>1</v>
      </c>
      <c r="R56" s="27" t="s">
        <v>16</v>
      </c>
      <c r="S56" s="42" t="s">
        <v>17</v>
      </c>
      <c r="T56" s="42" t="s">
        <v>18</v>
      </c>
    </row>
    <row r="57" spans="1:20" s="5" customFormat="1" ht="18.75" customHeight="1" x14ac:dyDescent="0.25">
      <c r="B57" s="21"/>
      <c r="C57" s="21" t="str">
        <f>IF(B57="","",VLOOKUP(B57,LISTAS!$F$5:$I$204,2,0))</f>
        <v/>
      </c>
      <c r="D57" s="21" t="str">
        <f>IF(B57="","",VLOOKUP(B57,LISTAS!$F$5:$I$207,4,0))</f>
        <v/>
      </c>
      <c r="E57" s="36"/>
      <c r="G57" s="32" t="str">
        <f t="shared" ref="G57:G76" si="14">IF(E57="","",E57+(ROW(E57)/10000))</f>
        <v/>
      </c>
      <c r="H57" s="33" t="str">
        <f t="shared" ref="H57:I63" si="15">IF($K57="","",IF(B57="","",B57))</f>
        <v/>
      </c>
      <c r="I57" s="33" t="str">
        <f t="shared" si="15"/>
        <v/>
      </c>
      <c r="J57" s="32" t="str">
        <f t="shared" ref="J57:J76" si="16">IF($K57="","",E57)</f>
        <v/>
      </c>
      <c r="K57" s="32" t="str">
        <f t="shared" ref="K57:K76" si="17">G57</f>
        <v/>
      </c>
      <c r="L57" s="32" t="str">
        <f>IF(K57="","",LARGE(G57:G76,M57))</f>
        <v/>
      </c>
      <c r="M57" s="44">
        <v>1</v>
      </c>
      <c r="N57" s="22"/>
      <c r="O57" s="45" t="str">
        <f>IF(R57&lt;&gt;"",_xlfn.RANK.EQ(R57,R57:R76,0),"")</f>
        <v/>
      </c>
      <c r="P57" s="23" t="str">
        <f>IF(K57="","",VLOOKUP(L57,G57:J76,2,0))</f>
        <v/>
      </c>
      <c r="Q57" s="23" t="str">
        <f>IF(K57="","",VLOOKUP(P57,LISTAS!$F$5:$G$204,2,0))</f>
        <v/>
      </c>
      <c r="R57" s="37" t="str">
        <f>IF(K57="","",VLOOKUP(L57,G57:J76,4,0))</f>
        <v/>
      </c>
      <c r="S57" s="24" t="str">
        <f>IF($O57="","",IF($O57=1,400,IF($O57=2,340,IF($O57=3,300,IF($O57=4,280,IF($O57=5,270,IF($O57=6,260,IF($O57=7,250,IF($O57=8,240,IF($O57=9,200,IF($O57=10,200,IF($O57=11,200,IF($O57=12,200,IF($O57=13,200,IF($O57=14,200,IF($O57=15,200,IF($O57=16,200,IF($O57&gt;16,"",""))))))))))))))))))</f>
        <v/>
      </c>
      <c r="T57" s="24" t="str">
        <f>IF(O57="","",IF($F$7="NÃO","",IF(O57=1,400,IF(O57=2,340,IF(O57=3,300,IF(O57=4,280,IF(O57=5,270,IF(O57=6,260,IF(O57=7,250,IF(O57=8,240,IF(O57=9,200,IF(O57=10,200,IF(O57=11,200,IF(O57=12,200,IF(O57=13,200,IF(O57=14,200,IF(O57=15,200,IF(O57=16,200,IF(O57&gt;16,"","")))))))))))))))))))</f>
        <v/>
      </c>
    </row>
    <row r="58" spans="1:20" s="5" customFormat="1" ht="18.75" customHeight="1" x14ac:dyDescent="0.25">
      <c r="B58" s="21"/>
      <c r="C58" s="21" t="str">
        <f>IF(B58="","",VLOOKUP(B58,LISTAS!$F$5:$I$204,2,0))</f>
        <v/>
      </c>
      <c r="D58" s="21" t="str">
        <f>IF(B58="","",VLOOKUP(B58,LISTAS!$F$5:$I$207,4,0))</f>
        <v/>
      </c>
      <c r="E58" s="36"/>
      <c r="G58" s="32" t="str">
        <f t="shared" si="14"/>
        <v/>
      </c>
      <c r="H58" s="33" t="str">
        <f t="shared" si="15"/>
        <v/>
      </c>
      <c r="I58" s="33" t="str">
        <f t="shared" si="15"/>
        <v/>
      </c>
      <c r="J58" s="32" t="str">
        <f t="shared" si="16"/>
        <v/>
      </c>
      <c r="K58" s="32" t="str">
        <f t="shared" si="17"/>
        <v/>
      </c>
      <c r="L58" s="32" t="str">
        <f>IF(K58="","",LARGE(G57:G76,M58))</f>
        <v/>
      </c>
      <c r="M58" s="44">
        <v>2</v>
      </c>
      <c r="N58" s="25"/>
      <c r="O58" s="45" t="str">
        <f>IF(R58&lt;&gt;"",_xlfn.RANK.EQ(R58,R57:R76,0),"")</f>
        <v/>
      </c>
      <c r="P58" s="23" t="str">
        <f>IF(K58="","",VLOOKUP(L58,G57:J76,2,0))</f>
        <v/>
      </c>
      <c r="Q58" s="23" t="str">
        <f>IF(K58="","",VLOOKUP(P58,LISTAS!$F$5:$G$204,2,0))</f>
        <v/>
      </c>
      <c r="R58" s="37" t="str">
        <f>IF(K58="","",VLOOKUP(L58,G57:J76,4,0))</f>
        <v/>
      </c>
      <c r="S58" s="24" t="str">
        <f t="shared" ref="S58:S76" si="18">IF($O58="","",IF($O58=1,400,IF($O58=2,340,IF($O58=3,300,IF($O58=4,280,IF($O58=5,270,IF($O58=6,260,IF($O58=7,250,IF($O58=8,240,IF($O58=9,200,IF($O58=10,200,IF($O58=11,200,IF($O58=12,200,IF($O58=13,200,IF($O58=14,200,IF($O58=15,200,IF($O58=16,200,IF($O58&gt;16,"",""))))))))))))))))))</f>
        <v/>
      </c>
      <c r="T58" s="24" t="str">
        <f t="shared" ref="T58:T76" si="19">IF(O58="","",IF($F$7="NÃO","",IF(O58=1,400,IF(O58=2,340,IF(O58=3,300,IF(O58=4,280,IF(O58=5,270,IF(O58=6,260,IF(O58=7,250,IF(O58=8,240,IF(O58=9,200,IF(O58=10,200,IF(O58=11,200,IF(O58=12,200,IF(O58=13,200,IF(O58=14,200,IF(O58=15,200,IF(O58=16,200,IF(O58&gt;16,"","")))))))))))))))))))</f>
        <v/>
      </c>
    </row>
    <row r="59" spans="1:20" s="5" customFormat="1" ht="18.75" customHeight="1" x14ac:dyDescent="0.3">
      <c r="B59" s="21"/>
      <c r="C59" s="21" t="str">
        <f>IF(B59="","",VLOOKUP(B59,LISTAS!$F$5:$I$204,2,0))</f>
        <v/>
      </c>
      <c r="D59" s="21" t="str">
        <f>IF(B59="","",VLOOKUP(B59,LISTAS!$F$5:$I$207,4,0))</f>
        <v/>
      </c>
      <c r="E59" s="36"/>
      <c r="G59" s="32" t="str">
        <f t="shared" si="14"/>
        <v/>
      </c>
      <c r="H59" s="33" t="str">
        <f t="shared" si="15"/>
        <v/>
      </c>
      <c r="I59" s="33" t="str">
        <f t="shared" si="15"/>
        <v/>
      </c>
      <c r="J59" s="32" t="str">
        <f t="shared" si="16"/>
        <v/>
      </c>
      <c r="K59" s="32" t="str">
        <f t="shared" si="17"/>
        <v/>
      </c>
      <c r="L59" s="32" t="str">
        <f>IF(K59="","",LARGE(G57:G76,M59))</f>
        <v/>
      </c>
      <c r="M59" s="44">
        <v>3</v>
      </c>
      <c r="N59" s="26"/>
      <c r="O59" s="45" t="str">
        <f>IF(R59&lt;&gt;"",_xlfn.RANK.EQ(R59,R57:R76,0),"")</f>
        <v/>
      </c>
      <c r="P59" s="23" t="str">
        <f>IF(K59="","",VLOOKUP(L59,G57:J76,2,0))</f>
        <v/>
      </c>
      <c r="Q59" s="23" t="str">
        <f>IF(K59="","",VLOOKUP(P59,LISTAS!$F$5:$G$204,2,0))</f>
        <v/>
      </c>
      <c r="R59" s="37" t="str">
        <f>IF(K59="","",VLOOKUP(L59,G57:J76,4,0))</f>
        <v/>
      </c>
      <c r="S59" s="24" t="str">
        <f t="shared" si="18"/>
        <v/>
      </c>
      <c r="T59" s="24" t="str">
        <f t="shared" si="19"/>
        <v/>
      </c>
    </row>
    <row r="60" spans="1:20" s="5" customFormat="1" ht="18.75" customHeight="1" x14ac:dyDescent="0.3">
      <c r="B60" s="21"/>
      <c r="C60" s="21" t="str">
        <f>IF(B60="","",VLOOKUP(B60,LISTAS!$F$5:$I$204,2,0))</f>
        <v/>
      </c>
      <c r="D60" s="21" t="str">
        <f>IF(B60="","",VLOOKUP(B60,LISTAS!$F$5:$I$207,4,0))</f>
        <v/>
      </c>
      <c r="E60" s="36"/>
      <c r="G60" s="32" t="str">
        <f t="shared" si="14"/>
        <v/>
      </c>
      <c r="H60" s="33" t="str">
        <f t="shared" si="15"/>
        <v/>
      </c>
      <c r="I60" s="33" t="str">
        <f t="shared" si="15"/>
        <v/>
      </c>
      <c r="J60" s="32" t="str">
        <f t="shared" si="16"/>
        <v/>
      </c>
      <c r="K60" s="32" t="str">
        <f t="shared" si="17"/>
        <v/>
      </c>
      <c r="L60" s="32" t="str">
        <f>IF(K60="","",LARGE(G57:G76,M60))</f>
        <v/>
      </c>
      <c r="M60" s="44">
        <v>4</v>
      </c>
      <c r="N60" s="26"/>
      <c r="O60" s="45" t="str">
        <f>IF(R60&lt;&gt;"",_xlfn.RANK.EQ(R60,R57:R76,0),"")</f>
        <v/>
      </c>
      <c r="P60" s="23" t="str">
        <f>IF(K60="","",VLOOKUP(L60,G57:J76,2,0))</f>
        <v/>
      </c>
      <c r="Q60" s="23" t="str">
        <f>IF(K60="","",VLOOKUP(P60,LISTAS!$F$5:$G$204,2,0))</f>
        <v/>
      </c>
      <c r="R60" s="37" t="str">
        <f>IF(K60="","",VLOOKUP(L60,G57:J76,4,0))</f>
        <v/>
      </c>
      <c r="S60" s="24" t="str">
        <f t="shared" si="18"/>
        <v/>
      </c>
      <c r="T60" s="24" t="str">
        <f t="shared" si="19"/>
        <v/>
      </c>
    </row>
    <row r="61" spans="1:20" s="5" customFormat="1" ht="18.75" customHeight="1" x14ac:dyDescent="0.3">
      <c r="B61" s="21"/>
      <c r="C61" s="21" t="str">
        <f>IF(B61="","",VLOOKUP(B61,LISTAS!$F$5:$I$204,2,0))</f>
        <v/>
      </c>
      <c r="D61" s="21" t="str">
        <f>IF(B61="","",VLOOKUP(B61,LISTAS!$F$5:$I$207,4,0))</f>
        <v/>
      </c>
      <c r="E61" s="36"/>
      <c r="G61" s="32" t="str">
        <f t="shared" si="14"/>
        <v/>
      </c>
      <c r="H61" s="33" t="str">
        <f t="shared" si="15"/>
        <v/>
      </c>
      <c r="I61" s="33" t="str">
        <f t="shared" si="15"/>
        <v/>
      </c>
      <c r="J61" s="32" t="str">
        <f t="shared" si="16"/>
        <v/>
      </c>
      <c r="K61" s="32" t="str">
        <f t="shared" si="17"/>
        <v/>
      </c>
      <c r="L61" s="32" t="str">
        <f>IF(K61="","",LARGE(G57:G76,M61))</f>
        <v/>
      </c>
      <c r="M61" s="44">
        <v>5</v>
      </c>
      <c r="N61" s="26"/>
      <c r="O61" s="45" t="str">
        <f>IF(R61&lt;&gt;"",_xlfn.RANK.EQ(R61,R57:R76,0),"")</f>
        <v/>
      </c>
      <c r="P61" s="23" t="str">
        <f>IF(K61="","",VLOOKUP(L61,G57:J76,2,0))</f>
        <v/>
      </c>
      <c r="Q61" s="23" t="str">
        <f>IF(K61="","",VLOOKUP(P61,LISTAS!$F$5:$G$204,2,0))</f>
        <v/>
      </c>
      <c r="R61" s="37" t="str">
        <f>IF(K61="","",VLOOKUP(L61,G57:J76,4,0))</f>
        <v/>
      </c>
      <c r="S61" s="24" t="str">
        <f t="shared" si="18"/>
        <v/>
      </c>
      <c r="T61" s="24" t="str">
        <f t="shared" si="19"/>
        <v/>
      </c>
    </row>
    <row r="62" spans="1:20" s="5" customFormat="1" ht="18.75" customHeight="1" x14ac:dyDescent="0.3">
      <c r="B62" s="21"/>
      <c r="C62" s="21" t="str">
        <f>IF(B62="","",VLOOKUP(B62,LISTAS!$F$5:$I$204,2,0))</f>
        <v/>
      </c>
      <c r="D62" s="21" t="str">
        <f>IF(B62="","",VLOOKUP(B62,LISTAS!$F$5:$I$207,4,0))</f>
        <v/>
      </c>
      <c r="E62" s="36"/>
      <c r="G62" s="32" t="str">
        <f t="shared" si="14"/>
        <v/>
      </c>
      <c r="H62" s="33" t="str">
        <f t="shared" si="15"/>
        <v/>
      </c>
      <c r="I62" s="33" t="str">
        <f t="shared" si="15"/>
        <v/>
      </c>
      <c r="J62" s="32" t="str">
        <f t="shared" si="16"/>
        <v/>
      </c>
      <c r="K62" s="32" t="str">
        <f t="shared" si="17"/>
        <v/>
      </c>
      <c r="L62" s="32" t="str">
        <f>IF(K62="","",LARGE(G57:G76,M62))</f>
        <v/>
      </c>
      <c r="M62" s="44">
        <v>6</v>
      </c>
      <c r="N62" s="26"/>
      <c r="O62" s="45" t="str">
        <f>IF(R62&lt;&gt;"",_xlfn.RANK.EQ(R62,R57:R76,0),"")</f>
        <v/>
      </c>
      <c r="P62" s="23" t="str">
        <f>IF(K62="","",VLOOKUP(L62,G57:J76,2,0))</f>
        <v/>
      </c>
      <c r="Q62" s="23" t="str">
        <f>IF(K62="","",VLOOKUP(P62,LISTAS!$F$5:$G$204,2,0))</f>
        <v/>
      </c>
      <c r="R62" s="37" t="str">
        <f>IF(K62="","",VLOOKUP(L62,G57:J76,4,0))</f>
        <v/>
      </c>
      <c r="S62" s="24" t="str">
        <f t="shared" si="18"/>
        <v/>
      </c>
      <c r="T62" s="24" t="str">
        <f t="shared" si="19"/>
        <v/>
      </c>
    </row>
    <row r="63" spans="1:20" s="5" customFormat="1" ht="18.75" customHeight="1" x14ac:dyDescent="0.3">
      <c r="B63" s="21"/>
      <c r="C63" s="21" t="str">
        <f>IF(B63="","",VLOOKUP(B63,LISTAS!$F$5:$I$204,2,0))</f>
        <v/>
      </c>
      <c r="D63" s="21" t="str">
        <f>IF(B63="","",VLOOKUP(B63,LISTAS!$F$5:$I$207,4,0))</f>
        <v/>
      </c>
      <c r="E63" s="36"/>
      <c r="G63" s="32" t="str">
        <f t="shared" si="14"/>
        <v/>
      </c>
      <c r="H63" s="33" t="str">
        <f t="shared" si="15"/>
        <v/>
      </c>
      <c r="I63" s="33" t="str">
        <f t="shared" si="15"/>
        <v/>
      </c>
      <c r="J63" s="32" t="str">
        <f t="shared" si="16"/>
        <v/>
      </c>
      <c r="K63" s="32" t="str">
        <f t="shared" si="17"/>
        <v/>
      </c>
      <c r="L63" s="32" t="str">
        <f>IF(K63="","",LARGE(G57:G76,M63))</f>
        <v/>
      </c>
      <c r="M63" s="44">
        <v>7</v>
      </c>
      <c r="N63" s="26"/>
      <c r="O63" s="45" t="str">
        <f>IF(R63&lt;&gt;"",_xlfn.RANK.EQ(R63,R57:R76,0),"")</f>
        <v/>
      </c>
      <c r="P63" s="23" t="str">
        <f>IF(K63="","",VLOOKUP(L63,G57:J76,2,0))</f>
        <v/>
      </c>
      <c r="Q63" s="23" t="str">
        <f>IF(K63="","",VLOOKUP(P63,LISTAS!$F$5:$G$204,2,0))</f>
        <v/>
      </c>
      <c r="R63" s="37" t="str">
        <f>IF(K63="","",VLOOKUP(L63,G57:J76,4,0))</f>
        <v/>
      </c>
      <c r="S63" s="24" t="str">
        <f t="shared" si="18"/>
        <v/>
      </c>
      <c r="T63" s="24" t="str">
        <f t="shared" si="19"/>
        <v/>
      </c>
    </row>
    <row r="64" spans="1:20" s="5" customFormat="1" ht="18.75" customHeight="1" x14ac:dyDescent="0.3">
      <c r="B64" s="21"/>
      <c r="C64" s="21" t="str">
        <f>IF(B64="","",VLOOKUP(B64,LISTAS!$F$5:$I$204,2,0))</f>
        <v/>
      </c>
      <c r="D64" s="21" t="str">
        <f>IF(B64="","",VLOOKUP(B64,LISTAS!$F$5:$I$207,4,0))</f>
        <v/>
      </c>
      <c r="E64" s="36"/>
      <c r="G64" s="32"/>
      <c r="H64" s="33"/>
      <c r="I64" s="33"/>
      <c r="J64" s="32"/>
      <c r="K64" s="32"/>
      <c r="L64" s="32" t="str">
        <f>IF(K64="","",LARGE(G57:G76,M64))</f>
        <v/>
      </c>
      <c r="M64" s="44">
        <v>8</v>
      </c>
      <c r="N64" s="26"/>
      <c r="O64" s="45" t="str">
        <f>IF(R64&lt;&gt;"",_xlfn.RANK.EQ(R64,R57:R76,0),"")</f>
        <v/>
      </c>
      <c r="P64" s="23" t="str">
        <f>IF(K64="","",VLOOKUP(L64,G57:J76,2,0))</f>
        <v/>
      </c>
      <c r="Q64" s="23" t="str">
        <f>IF(K64="","",VLOOKUP(P64,LISTAS!$F$5:$G$204,2,0))</f>
        <v/>
      </c>
      <c r="R64" s="37" t="str">
        <f>IF(K64="","",VLOOKUP(L64,G57:J76,4,0))</f>
        <v/>
      </c>
      <c r="S64" s="24" t="str">
        <f t="shared" si="18"/>
        <v/>
      </c>
      <c r="T64" s="24" t="str">
        <f t="shared" si="19"/>
        <v/>
      </c>
    </row>
    <row r="65" spans="1:20" s="5" customFormat="1" ht="18.75" customHeight="1" x14ac:dyDescent="0.3">
      <c r="B65" s="21"/>
      <c r="C65" s="21" t="str">
        <f>IF(B65="","",VLOOKUP(B65,LISTAS!$F$5:$I$204,2,0))</f>
        <v/>
      </c>
      <c r="D65" s="21" t="str">
        <f>IF(B65="","",VLOOKUP(B65,LISTAS!$F$5:$I$207,4,0))</f>
        <v/>
      </c>
      <c r="E65" s="36"/>
      <c r="G65" s="32"/>
      <c r="H65" s="33"/>
      <c r="I65" s="33"/>
      <c r="J65" s="32"/>
      <c r="K65" s="32"/>
      <c r="L65" s="32" t="str">
        <f>IF(K65="","",LARGE(G57:G76,M65))</f>
        <v/>
      </c>
      <c r="M65" s="44">
        <v>9</v>
      </c>
      <c r="N65" s="26"/>
      <c r="O65" s="45" t="str">
        <f>IF(R65&lt;&gt;"",_xlfn.RANK.EQ(R65,R57:R76,0),"")</f>
        <v/>
      </c>
      <c r="P65" s="23" t="str">
        <f>IF(K65="","",VLOOKUP(L65,G57:J76,2,0))</f>
        <v/>
      </c>
      <c r="Q65" s="23" t="str">
        <f>IF(K65="","",VLOOKUP(P65,LISTAS!$F$5:$G$204,2,0))</f>
        <v/>
      </c>
      <c r="R65" s="37" t="str">
        <f>IF(K65="","",VLOOKUP(L65,G57:J76,4,0))</f>
        <v/>
      </c>
      <c r="S65" s="24" t="str">
        <f t="shared" si="18"/>
        <v/>
      </c>
      <c r="T65" s="24" t="str">
        <f t="shared" si="19"/>
        <v/>
      </c>
    </row>
    <row r="66" spans="1:20" s="5" customFormat="1" ht="18.75" customHeight="1" x14ac:dyDescent="0.3">
      <c r="B66" s="21"/>
      <c r="C66" s="21" t="str">
        <f>IF(B66="","",VLOOKUP(B66,LISTAS!$F$5:$I$204,2,0))</f>
        <v/>
      </c>
      <c r="D66" s="21" t="str">
        <f>IF(B66="","",VLOOKUP(B66,LISTAS!$F$5:$I$207,4,0))</f>
        <v/>
      </c>
      <c r="E66" s="36"/>
      <c r="G66" s="32"/>
      <c r="H66" s="33"/>
      <c r="I66" s="33"/>
      <c r="J66" s="32"/>
      <c r="K66" s="32"/>
      <c r="L66" s="32" t="str">
        <f>IF(K66="","",LARGE(G57:G76,M66))</f>
        <v/>
      </c>
      <c r="M66" s="44">
        <v>10</v>
      </c>
      <c r="N66" s="26"/>
      <c r="O66" s="45" t="str">
        <f>IF(R66&lt;&gt;"",_xlfn.RANK.EQ(R66,R57:R76,0),"")</f>
        <v/>
      </c>
      <c r="P66" s="23" t="str">
        <f>IF(K66="","",VLOOKUP(L66,G57:J76,2,0))</f>
        <v/>
      </c>
      <c r="Q66" s="23" t="str">
        <f>IF(K66="","",VLOOKUP(P66,LISTAS!$F$5:$G$204,2,0))</f>
        <v/>
      </c>
      <c r="R66" s="37" t="str">
        <f>IF(K66="","",VLOOKUP(L66,G57:J76,4,0))</f>
        <v/>
      </c>
      <c r="S66" s="24" t="str">
        <f t="shared" si="18"/>
        <v/>
      </c>
      <c r="T66" s="24" t="str">
        <f t="shared" si="19"/>
        <v/>
      </c>
    </row>
    <row r="67" spans="1:20" s="5" customFormat="1" ht="18.75" customHeight="1" x14ac:dyDescent="0.3">
      <c r="B67" s="21"/>
      <c r="C67" s="21" t="str">
        <f>IF(B67="","",VLOOKUP(B67,LISTAS!$F$5:$I$204,2,0))</f>
        <v/>
      </c>
      <c r="D67" s="21" t="str">
        <f>IF(B67="","",VLOOKUP(B67,LISTAS!$F$5:$I$207,4,0))</f>
        <v/>
      </c>
      <c r="E67" s="36"/>
      <c r="G67" s="32"/>
      <c r="H67" s="33"/>
      <c r="I67" s="33"/>
      <c r="J67" s="32"/>
      <c r="K67" s="32"/>
      <c r="L67" s="32" t="str">
        <f>IF(K67="","",LARGE(G57:G76,M67))</f>
        <v/>
      </c>
      <c r="M67" s="44">
        <v>11</v>
      </c>
      <c r="N67" s="26"/>
      <c r="O67" s="45" t="str">
        <f>IF(R67&lt;&gt;"",_xlfn.RANK.EQ(R67,R57:R76,0),"")</f>
        <v/>
      </c>
      <c r="P67" s="23" t="str">
        <f>IF(K67="","",VLOOKUP(L67,G57:J76,2,0))</f>
        <v/>
      </c>
      <c r="Q67" s="23" t="str">
        <f>IF(K67="","",VLOOKUP(P67,LISTAS!$F$5:$G$204,2,0))</f>
        <v/>
      </c>
      <c r="R67" s="37" t="str">
        <f>IF(K67="","",VLOOKUP(L67,G57:J76,4,0))</f>
        <v/>
      </c>
      <c r="S67" s="24" t="str">
        <f t="shared" si="18"/>
        <v/>
      </c>
      <c r="T67" s="24" t="str">
        <f t="shared" si="19"/>
        <v/>
      </c>
    </row>
    <row r="68" spans="1:20" s="5" customFormat="1" ht="18.75" customHeight="1" x14ac:dyDescent="0.3">
      <c r="B68" s="21"/>
      <c r="C68" s="21" t="str">
        <f>IF(B68="","",VLOOKUP(B68,LISTAS!$F$5:$I$204,2,0))</f>
        <v/>
      </c>
      <c r="D68" s="21" t="str">
        <f>IF(B68="","",VLOOKUP(B68,LISTAS!$F$5:$I$207,4,0))</f>
        <v/>
      </c>
      <c r="E68" s="36"/>
      <c r="G68" s="32"/>
      <c r="H68" s="33"/>
      <c r="I68" s="33"/>
      <c r="J68" s="32"/>
      <c r="K68" s="32"/>
      <c r="L68" s="32" t="str">
        <f>IF(K68="","",LARGE(G57:G76,M68))</f>
        <v/>
      </c>
      <c r="M68" s="44">
        <v>12</v>
      </c>
      <c r="N68" s="26"/>
      <c r="O68" s="45" t="str">
        <f>IF(R68&lt;&gt;"",_xlfn.RANK.EQ(R68,R57:R76,0),"")</f>
        <v/>
      </c>
      <c r="P68" s="23" t="str">
        <f>IF(K68="","",VLOOKUP(L68,G57:J76,2,0))</f>
        <v/>
      </c>
      <c r="Q68" s="23" t="str">
        <f>IF(K68="","",VLOOKUP(P68,LISTAS!$F$5:$G$204,2,0))</f>
        <v/>
      </c>
      <c r="R68" s="37" t="str">
        <f>IF(K68="","",VLOOKUP(L68,G57:J76,4,0))</f>
        <v/>
      </c>
      <c r="S68" s="24" t="str">
        <f t="shared" si="18"/>
        <v/>
      </c>
      <c r="T68" s="24" t="str">
        <f t="shared" si="19"/>
        <v/>
      </c>
    </row>
    <row r="69" spans="1:20" s="5" customFormat="1" ht="18.75" customHeight="1" x14ac:dyDescent="0.3">
      <c r="B69" s="21"/>
      <c r="C69" s="21" t="str">
        <f>IF(B69="","",VLOOKUP(B69,LISTAS!$F$5:$I$204,2,0))</f>
        <v/>
      </c>
      <c r="D69" s="21" t="str">
        <f>IF(B69="","",VLOOKUP(B69,LISTAS!$F$5:$I$207,4,0))</f>
        <v/>
      </c>
      <c r="E69" s="36"/>
      <c r="G69" s="32"/>
      <c r="H69" s="33"/>
      <c r="I69" s="33"/>
      <c r="J69" s="32"/>
      <c r="K69" s="32"/>
      <c r="L69" s="32" t="str">
        <f>IF(K69="","",LARGE(G57:G76,M69))</f>
        <v/>
      </c>
      <c r="M69" s="44">
        <v>13</v>
      </c>
      <c r="N69" s="26"/>
      <c r="O69" s="45" t="str">
        <f>IF(R69&lt;&gt;"",_xlfn.RANK.EQ(R69,R57:R76,0),"")</f>
        <v/>
      </c>
      <c r="P69" s="23" t="str">
        <f>IF(K69="","",VLOOKUP(L69,G57:J76,2,0))</f>
        <v/>
      </c>
      <c r="Q69" s="23" t="str">
        <f>IF(K69="","",VLOOKUP(P69,LISTAS!$F$5:$G$204,2,0))</f>
        <v/>
      </c>
      <c r="R69" s="37" t="str">
        <f>IF(K69="","",VLOOKUP(L69,G57:J76,4,0))</f>
        <v/>
      </c>
      <c r="S69" s="24" t="str">
        <f t="shared" si="18"/>
        <v/>
      </c>
      <c r="T69" s="24" t="str">
        <f t="shared" si="19"/>
        <v/>
      </c>
    </row>
    <row r="70" spans="1:20" s="5" customFormat="1" ht="18.75" customHeight="1" x14ac:dyDescent="0.3">
      <c r="B70" s="21"/>
      <c r="C70" s="21" t="str">
        <f>IF(B70="","",VLOOKUP(B70,LISTAS!$F$5:$I$204,2,0))</f>
        <v/>
      </c>
      <c r="D70" s="21" t="str">
        <f>IF(B70="","",VLOOKUP(B70,LISTAS!$F$5:$I$207,4,0))</f>
        <v/>
      </c>
      <c r="E70" s="36"/>
      <c r="G70" s="32"/>
      <c r="H70" s="33"/>
      <c r="I70" s="33"/>
      <c r="J70" s="32"/>
      <c r="K70" s="32"/>
      <c r="L70" s="32" t="str">
        <f>IF(K70="","",LARGE(G57:G76,M70))</f>
        <v/>
      </c>
      <c r="M70" s="44">
        <v>14</v>
      </c>
      <c r="N70" s="26"/>
      <c r="O70" s="45" t="str">
        <f>IF(R70&lt;&gt;"",_xlfn.RANK.EQ(R70,R57:R76,0),"")</f>
        <v/>
      </c>
      <c r="P70" s="23" t="str">
        <f>IF(K70="","",VLOOKUP(L70,G57:J76,2,0))</f>
        <v/>
      </c>
      <c r="Q70" s="23" t="str">
        <f>IF(K70="","",VLOOKUP(P70,LISTAS!$F$5:$G$204,2,0))</f>
        <v/>
      </c>
      <c r="R70" s="37" t="str">
        <f>IF(K70="","",VLOOKUP(L70,G57:J76,4,0))</f>
        <v/>
      </c>
      <c r="S70" s="24" t="str">
        <f t="shared" si="18"/>
        <v/>
      </c>
      <c r="T70" s="24" t="str">
        <f t="shared" si="19"/>
        <v/>
      </c>
    </row>
    <row r="71" spans="1:20" s="5" customFormat="1" ht="18.75" customHeight="1" x14ac:dyDescent="0.3">
      <c r="B71" s="21"/>
      <c r="C71" s="21" t="str">
        <f>IF(B71="","",VLOOKUP(B71,LISTAS!$F$5:$I$204,2,0))</f>
        <v/>
      </c>
      <c r="D71" s="21" t="str">
        <f>IF(B71="","",VLOOKUP(B71,LISTAS!$F$5:$I$207,4,0))</f>
        <v/>
      </c>
      <c r="E71" s="36"/>
      <c r="G71" s="32"/>
      <c r="H71" s="33"/>
      <c r="I71" s="33"/>
      <c r="J71" s="32"/>
      <c r="K71" s="32"/>
      <c r="L71" s="32" t="str">
        <f>IF(K71="","",LARGE(G57:G76,M71))</f>
        <v/>
      </c>
      <c r="M71" s="44">
        <v>15</v>
      </c>
      <c r="N71" s="26"/>
      <c r="O71" s="45" t="str">
        <f>IF(R71&lt;&gt;"",_xlfn.RANK.EQ(R71,R57:R76,0),"")</f>
        <v/>
      </c>
      <c r="P71" s="23" t="str">
        <f>IF(K71="","",VLOOKUP(L71,G57:J76,2,0))</f>
        <v/>
      </c>
      <c r="Q71" s="23" t="str">
        <f>IF(K71="","",VLOOKUP(P71,LISTAS!$F$5:$G$204,2,0))</f>
        <v/>
      </c>
      <c r="R71" s="37" t="str">
        <f>IF(K71="","",VLOOKUP(L71,G57:J76,4,0))</f>
        <v/>
      </c>
      <c r="S71" s="24" t="str">
        <f t="shared" si="18"/>
        <v/>
      </c>
      <c r="T71" s="24" t="str">
        <f t="shared" si="19"/>
        <v/>
      </c>
    </row>
    <row r="72" spans="1:20" s="5" customFormat="1" ht="18.75" customHeight="1" x14ac:dyDescent="0.3">
      <c r="B72" s="21"/>
      <c r="C72" s="21" t="str">
        <f>IF(B72="","",VLOOKUP(B72,LISTAS!$F$5:$I$204,2,0))</f>
        <v/>
      </c>
      <c r="D72" s="21" t="str">
        <f>IF(B72="","",VLOOKUP(B72,LISTAS!$F$5:$I$207,4,0))</f>
        <v/>
      </c>
      <c r="E72" s="36"/>
      <c r="G72" s="32"/>
      <c r="H72" s="33"/>
      <c r="I72" s="33"/>
      <c r="J72" s="32"/>
      <c r="K72" s="32"/>
      <c r="L72" s="32" t="str">
        <f>IF(K72="","",LARGE(G57:G76,M72))</f>
        <v/>
      </c>
      <c r="M72" s="44">
        <v>16</v>
      </c>
      <c r="N72" s="26"/>
      <c r="O72" s="45" t="str">
        <f>IF(R72&lt;&gt;"",_xlfn.RANK.EQ(R72,R57:R76,0),"")</f>
        <v/>
      </c>
      <c r="P72" s="23" t="str">
        <f>IF(K72="","",VLOOKUP(L72,G57:J76,2,0))</f>
        <v/>
      </c>
      <c r="Q72" s="23" t="str">
        <f>IF(K72="","",VLOOKUP(P72,LISTAS!$F$5:$G$204,2,0))</f>
        <v/>
      </c>
      <c r="R72" s="37" t="str">
        <f>IF(K72="","",VLOOKUP(L72,G57:J76,4,0))</f>
        <v/>
      </c>
      <c r="S72" s="24" t="str">
        <f t="shared" si="18"/>
        <v/>
      </c>
      <c r="T72" s="24" t="str">
        <f t="shared" si="19"/>
        <v/>
      </c>
    </row>
    <row r="73" spans="1:20" s="5" customFormat="1" ht="18.75" customHeight="1" x14ac:dyDescent="0.3">
      <c r="B73" s="21"/>
      <c r="C73" s="21" t="str">
        <f>IF(B73="","",VLOOKUP(B73,LISTAS!$F$5:$I$204,2,0))</f>
        <v/>
      </c>
      <c r="D73" s="21" t="str">
        <f>IF(B73="","",VLOOKUP(B73,LISTAS!$F$5:$I$207,4,0))</f>
        <v/>
      </c>
      <c r="E73" s="36"/>
      <c r="G73" s="32" t="str">
        <f t="shared" si="14"/>
        <v/>
      </c>
      <c r="H73" s="33" t="str">
        <f t="shared" ref="H73:I76" si="20">IF($K73="","",IF(B73="","",B73))</f>
        <v/>
      </c>
      <c r="I73" s="33" t="str">
        <f t="shared" si="20"/>
        <v/>
      </c>
      <c r="J73" s="32" t="str">
        <f t="shared" si="16"/>
        <v/>
      </c>
      <c r="K73" s="32" t="str">
        <f t="shared" si="17"/>
        <v/>
      </c>
      <c r="L73" s="32" t="str">
        <f>IF(K73="","",LARGE(G57:G76,M73))</f>
        <v/>
      </c>
      <c r="M73" s="44">
        <v>17</v>
      </c>
      <c r="N73" s="26"/>
      <c r="O73" s="45" t="str">
        <f>IF(R73&lt;&gt;"",_xlfn.RANK.EQ(R73,R57:R76,0),"")</f>
        <v/>
      </c>
      <c r="P73" s="23" t="str">
        <f>IF(K73="","",VLOOKUP(L73,G57:J76,2,0))</f>
        <v/>
      </c>
      <c r="Q73" s="23" t="str">
        <f>IF(K73="","",VLOOKUP(P73,LISTAS!$F$5:$G$204,2,0))</f>
        <v/>
      </c>
      <c r="R73" s="37" t="str">
        <f>IF(K73="","",VLOOKUP(L73,G57:J76,4,0))</f>
        <v/>
      </c>
      <c r="S73" s="24" t="str">
        <f t="shared" si="18"/>
        <v/>
      </c>
      <c r="T73" s="24" t="str">
        <f t="shared" si="19"/>
        <v/>
      </c>
    </row>
    <row r="74" spans="1:20" s="5" customFormat="1" ht="18.75" customHeight="1" x14ac:dyDescent="0.3">
      <c r="B74" s="21"/>
      <c r="C74" s="21" t="str">
        <f>IF(B74="","",VLOOKUP(B74,LISTAS!$F$5:$I$204,2,0))</f>
        <v/>
      </c>
      <c r="D74" s="21" t="str">
        <f>IF(B74="","",VLOOKUP(B74,LISTAS!$F$5:$I$207,4,0))</f>
        <v/>
      </c>
      <c r="E74" s="36"/>
      <c r="G74" s="32" t="str">
        <f t="shared" si="14"/>
        <v/>
      </c>
      <c r="H74" s="33" t="str">
        <f t="shared" si="20"/>
        <v/>
      </c>
      <c r="I74" s="33" t="str">
        <f t="shared" si="20"/>
        <v/>
      </c>
      <c r="J74" s="32" t="str">
        <f t="shared" si="16"/>
        <v/>
      </c>
      <c r="K74" s="32" t="str">
        <f t="shared" si="17"/>
        <v/>
      </c>
      <c r="L74" s="32" t="str">
        <f>IF(K74="","",LARGE(G57:G76,M74))</f>
        <v/>
      </c>
      <c r="M74" s="44">
        <v>18</v>
      </c>
      <c r="N74" s="26"/>
      <c r="O74" s="45" t="str">
        <f>IF(R74&lt;&gt;"",_xlfn.RANK.EQ(R74,R57:R76,0),"")</f>
        <v/>
      </c>
      <c r="P74" s="23" t="str">
        <f>IF(K74="","",VLOOKUP(L74,G57:J76,2,0))</f>
        <v/>
      </c>
      <c r="Q74" s="23" t="str">
        <f>IF(K74="","",VLOOKUP(P74,LISTAS!$F$5:$G$204,2,0))</f>
        <v/>
      </c>
      <c r="R74" s="37" t="str">
        <f>IF(K74="","",VLOOKUP(L74,G57:J76,4,0))</f>
        <v/>
      </c>
      <c r="S74" s="24" t="str">
        <f t="shared" si="18"/>
        <v/>
      </c>
      <c r="T74" s="24" t="str">
        <f t="shared" si="19"/>
        <v/>
      </c>
    </row>
    <row r="75" spans="1:20" s="5" customFormat="1" ht="18.75" customHeight="1" x14ac:dyDescent="0.3">
      <c r="B75" s="21"/>
      <c r="C75" s="21" t="str">
        <f>IF(B75="","",VLOOKUP(B75,LISTAS!$F$5:$I$204,2,0))</f>
        <v/>
      </c>
      <c r="D75" s="21" t="str">
        <f>IF(B75="","",VLOOKUP(B75,LISTAS!$F$5:$I$207,4,0))</f>
        <v/>
      </c>
      <c r="E75" s="36"/>
      <c r="G75" s="32"/>
      <c r="H75" s="33"/>
      <c r="I75" s="33"/>
      <c r="J75" s="32"/>
      <c r="K75" s="32"/>
      <c r="L75" s="32" t="str">
        <f>IF(K75="","",LARGE(G57:G76,M75))</f>
        <v/>
      </c>
      <c r="M75" s="44">
        <v>19</v>
      </c>
      <c r="N75" s="26"/>
      <c r="O75" s="45" t="str">
        <f>IF(R75&lt;&gt;"",_xlfn.RANK.EQ(R75,R57:R76,0),"")</f>
        <v/>
      </c>
      <c r="P75" s="23" t="str">
        <f>IF(K75="","",VLOOKUP(L75,G57:J76,2,0))</f>
        <v/>
      </c>
      <c r="Q75" s="23" t="str">
        <f>IF(K75="","",VLOOKUP(P75,LISTAS!$F$5:$G$204,2,0))</f>
        <v/>
      </c>
      <c r="R75" s="37" t="str">
        <f>IF(K75="","",VLOOKUP(L75,G57:J76,4,0))</f>
        <v/>
      </c>
      <c r="S75" s="24" t="str">
        <f t="shared" si="18"/>
        <v/>
      </c>
      <c r="T75" s="24" t="str">
        <f t="shared" si="19"/>
        <v/>
      </c>
    </row>
    <row r="76" spans="1:20" s="5" customFormat="1" ht="18.75" customHeight="1" x14ac:dyDescent="0.3">
      <c r="B76" s="21"/>
      <c r="C76" s="21" t="str">
        <f>IF(B76="","",VLOOKUP(B76,LISTAS!$F$5:$I$204,2,0))</f>
        <v/>
      </c>
      <c r="D76" s="21" t="str">
        <f>IF(B76="","",VLOOKUP(B76,LISTAS!$F$5:$I$207,4,0))</f>
        <v/>
      </c>
      <c r="E76" s="36"/>
      <c r="G76" s="32" t="str">
        <f t="shared" si="14"/>
        <v/>
      </c>
      <c r="H76" s="33" t="str">
        <f t="shared" si="20"/>
        <v/>
      </c>
      <c r="I76" s="33" t="str">
        <f t="shared" si="20"/>
        <v/>
      </c>
      <c r="J76" s="32" t="str">
        <f t="shared" si="16"/>
        <v/>
      </c>
      <c r="K76" s="32" t="str">
        <f t="shared" si="17"/>
        <v/>
      </c>
      <c r="L76" s="32" t="str">
        <f>IF(K76="","",LARGE(G57:G76,M76))</f>
        <v/>
      </c>
      <c r="M76" s="44">
        <v>20</v>
      </c>
      <c r="N76" s="26"/>
      <c r="O76" s="45" t="str">
        <f>IF(R76&lt;&gt;"",_xlfn.RANK.EQ(R76,R57:R76,0),"")</f>
        <v/>
      </c>
      <c r="P76" s="23" t="str">
        <f>IF(K76="","",VLOOKUP(L76,G57:J76,2,0))</f>
        <v/>
      </c>
      <c r="Q76" s="23" t="str">
        <f>IF(K76="","",VLOOKUP(P76,LISTAS!$F$5:$G$204,2,0))</f>
        <v/>
      </c>
      <c r="R76" s="37" t="str">
        <f>IF(K76="","",VLOOKUP(L76,G57:J76,4,0))</f>
        <v/>
      </c>
      <c r="S76" s="24" t="str">
        <f t="shared" si="18"/>
        <v/>
      </c>
      <c r="T76" s="24" t="str">
        <f t="shared" si="19"/>
        <v/>
      </c>
    </row>
    <row r="77" spans="1:20" ht="20.25" customHeight="1" x14ac:dyDescent="0.25"/>
    <row r="78" spans="1:20" ht="20.25" customHeight="1" x14ac:dyDescent="0.25">
      <c r="A78" s="2"/>
      <c r="B78" s="54" t="s">
        <v>34</v>
      </c>
      <c r="C78" s="55"/>
      <c r="E78" s="34"/>
      <c r="F78" s="35"/>
      <c r="G78" s="11"/>
      <c r="H78" s="12"/>
      <c r="I78" s="12"/>
      <c r="J78" s="12"/>
      <c r="K78" s="13"/>
      <c r="L78" s="12"/>
      <c r="M78" s="14"/>
      <c r="N78" s="43"/>
      <c r="O78" s="56" t="s">
        <v>13</v>
      </c>
      <c r="P78" s="57"/>
      <c r="Q78" s="57"/>
      <c r="R78" s="57"/>
      <c r="S78" s="57"/>
      <c r="T78" s="58"/>
    </row>
    <row r="79" spans="1:20" ht="20.25" hidden="1" customHeight="1" x14ac:dyDescent="0.25">
      <c r="A79" s="2"/>
      <c r="B79" s="51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3"/>
    </row>
    <row r="80" spans="1:20" s="15" customFormat="1" ht="28.5" customHeight="1" x14ac:dyDescent="0.25">
      <c r="B80" s="16" t="s">
        <v>14</v>
      </c>
      <c r="C80" s="16" t="s">
        <v>1</v>
      </c>
      <c r="D80" s="16" t="s">
        <v>15</v>
      </c>
      <c r="E80" s="16" t="s">
        <v>2</v>
      </c>
      <c r="F80" s="17"/>
      <c r="G80" s="18"/>
      <c r="H80" s="19"/>
      <c r="I80" s="19"/>
      <c r="J80" s="19"/>
      <c r="K80" s="20"/>
      <c r="L80" s="19"/>
      <c r="M80" s="18"/>
      <c r="N80" s="18"/>
      <c r="O80" s="27" t="s">
        <v>4</v>
      </c>
      <c r="P80" s="27" t="s">
        <v>14</v>
      </c>
      <c r="Q80" s="27" t="s">
        <v>1</v>
      </c>
      <c r="R80" s="27" t="s">
        <v>16</v>
      </c>
      <c r="S80" s="42" t="s">
        <v>17</v>
      </c>
      <c r="T80" s="42" t="s">
        <v>18</v>
      </c>
    </row>
    <row r="81" spans="2:20" s="5" customFormat="1" ht="18.75" customHeight="1" x14ac:dyDescent="0.25">
      <c r="B81" s="21" t="s">
        <v>69</v>
      </c>
      <c r="C81" s="21" t="str">
        <f>IF(B81="","",VLOOKUP(B81,LISTAS!$F$5:$I$204,2,0))</f>
        <v>SINGULAR SCS</v>
      </c>
      <c r="D81" s="21" t="str">
        <f>IF(B81="","",VLOOKUP(B81,LISTAS!$F$5:$I$207,4,0))</f>
        <v>JAZZ</v>
      </c>
      <c r="E81" s="36">
        <v>50</v>
      </c>
      <c r="G81" s="32">
        <f t="shared" ref="G81:G100" si="21">IF(E81="","",E81+(ROW(E81)/10000))</f>
        <v>50.008099999999999</v>
      </c>
      <c r="H81" s="33" t="str">
        <f t="shared" ref="H81:I87" si="22">IF($K81="","",IF(B81="","",B81))</f>
        <v>WE GO TOGETHER</v>
      </c>
      <c r="I81" s="33" t="str">
        <f t="shared" si="22"/>
        <v>SINGULAR SCS</v>
      </c>
      <c r="J81" s="32">
        <f t="shared" ref="J81:J100" si="23">IF($K81="","",E81)</f>
        <v>50</v>
      </c>
      <c r="K81" s="32">
        <f t="shared" ref="K81:K100" si="24">G81</f>
        <v>50.008099999999999</v>
      </c>
      <c r="L81" s="32">
        <f>IF(K81="","",LARGE(G81:G100,M81))</f>
        <v>50.008099999999999</v>
      </c>
      <c r="M81" s="44">
        <v>1</v>
      </c>
      <c r="N81" s="22"/>
      <c r="O81" s="45">
        <f>IF(R81&lt;&gt;"",_xlfn.RANK.EQ(R81,R81:R100,0),"")</f>
        <v>1</v>
      </c>
      <c r="P81" s="23" t="str">
        <f>IF(K81="","",VLOOKUP(L81,G81:J100,2,0))</f>
        <v>WE GO TOGETHER</v>
      </c>
      <c r="Q81" s="23" t="str">
        <f>IF(K81="","",VLOOKUP(P81,LISTAS!$F$5:$G$204,2,0))</f>
        <v>SINGULAR SCS</v>
      </c>
      <c r="R81" s="37">
        <f>IF(K81="","",VLOOKUP(L81,G81:J100,4,0))</f>
        <v>50</v>
      </c>
      <c r="S81" s="24">
        <f>IF($O81="","",IF($O81=1,400,IF($O81=2,340,IF($O81=3,300,IF($O81=4,280,IF($O81=5,270,IF($O81=6,260,IF($O81=7,250,IF($O81=8,240,IF($O81=9,200,IF($O81=10,200,IF($O81=11,200,IF($O81=12,200,IF($O81=13,200,IF($O81=14,200,IF($O81=15,200,IF($O81=16,200,IF($O81&gt;16,"",""))))))))))))))))))</f>
        <v>400</v>
      </c>
      <c r="T81" s="24">
        <f>IF(O81="","",IF($F$7="NÃO","",IF(O81=1,400,IF(O81=2,340,IF(O81=3,300,IF(O81=4,280,IF(O81=5,270,IF(O81=6,260,IF(O81=7,250,IF(O81=8,240,IF(O81=9,200,IF(O81=10,200,IF(O81=11,200,IF(O81=12,200,IF(O81=13,200,IF(O81=14,200,IF(O81=15,200,IF(O81=16,200,IF(O81&gt;16,"","")))))))))))))))))))</f>
        <v>400</v>
      </c>
    </row>
    <row r="82" spans="2:20" s="5" customFormat="1" ht="18.75" customHeight="1" x14ac:dyDescent="0.25">
      <c r="B82" s="21"/>
      <c r="C82" s="21" t="str">
        <f>IF(B82="","",VLOOKUP(B82,LISTAS!$F$5:$I$204,2,0))</f>
        <v/>
      </c>
      <c r="D82" s="21" t="str">
        <f>IF(B82="","",VLOOKUP(B82,LISTAS!$F$5:$I$207,4,0))</f>
        <v/>
      </c>
      <c r="E82" s="36"/>
      <c r="G82" s="32" t="str">
        <f t="shared" si="21"/>
        <v/>
      </c>
      <c r="H82" s="33" t="str">
        <f t="shared" si="22"/>
        <v/>
      </c>
      <c r="I82" s="33" t="str">
        <f t="shared" si="22"/>
        <v/>
      </c>
      <c r="J82" s="32" t="str">
        <f t="shared" si="23"/>
        <v/>
      </c>
      <c r="K82" s="32" t="str">
        <f t="shared" si="24"/>
        <v/>
      </c>
      <c r="L82" s="32" t="str">
        <f>IF(K82="","",LARGE(G81:G100,M82))</f>
        <v/>
      </c>
      <c r="M82" s="44">
        <v>2</v>
      </c>
      <c r="N82" s="25"/>
      <c r="O82" s="45" t="str">
        <f>IF(R82&lt;&gt;"",_xlfn.RANK.EQ(R82,R81:R100,0),"")</f>
        <v/>
      </c>
      <c r="P82" s="23" t="str">
        <f>IF(K82="","",VLOOKUP(L82,G81:J100,2,0))</f>
        <v/>
      </c>
      <c r="Q82" s="23" t="str">
        <f>IF(K82="","",VLOOKUP(P82,LISTAS!$F$5:$G$204,2,0))</f>
        <v/>
      </c>
      <c r="R82" s="37" t="str">
        <f>IF(K82="","",VLOOKUP(L82,G81:J100,4,0))</f>
        <v/>
      </c>
      <c r="S82" s="24" t="str">
        <f t="shared" ref="S82:S100" si="25">IF($O82="","",IF($O82=1,400,IF($O82=2,340,IF($O82=3,300,IF($O82=4,280,IF($O82=5,270,IF($O82=6,260,IF($O82=7,250,IF($O82=8,240,IF($O82=9,200,IF($O82=10,200,IF($O82=11,200,IF($O82=12,200,IF($O82=13,200,IF($O82=14,200,IF($O82=15,200,IF($O82=16,200,IF($O82&gt;16,"",""))))))))))))))))))</f>
        <v/>
      </c>
      <c r="T82" s="24" t="str">
        <f t="shared" ref="T82:T100" si="26">IF(O82="","",IF($F$7="NÃO","",IF(O82=1,400,IF(O82=2,340,IF(O82=3,300,IF(O82=4,280,IF(O82=5,270,IF(O82=6,260,IF(O82=7,250,IF(O82=8,240,IF(O82=9,200,IF(O82=10,200,IF(O82=11,200,IF(O82=12,200,IF(O82=13,200,IF(O82=14,200,IF(O82=15,200,IF(O82=16,200,IF(O82&gt;16,"","")))))))))))))))))))</f>
        <v/>
      </c>
    </row>
    <row r="83" spans="2:20" s="5" customFormat="1" ht="18.75" customHeight="1" x14ac:dyDescent="0.3">
      <c r="B83" s="21"/>
      <c r="C83" s="21" t="str">
        <f>IF(B83="","",VLOOKUP(B83,LISTAS!$F$5:$I$204,2,0))</f>
        <v/>
      </c>
      <c r="D83" s="21" t="str">
        <f>IF(B83="","",VLOOKUP(B83,LISTAS!$F$5:$I$207,4,0))</f>
        <v/>
      </c>
      <c r="E83" s="36"/>
      <c r="G83" s="32" t="str">
        <f t="shared" si="21"/>
        <v/>
      </c>
      <c r="H83" s="33" t="str">
        <f t="shared" si="22"/>
        <v/>
      </c>
      <c r="I83" s="33" t="str">
        <f t="shared" si="22"/>
        <v/>
      </c>
      <c r="J83" s="32" t="str">
        <f t="shared" si="23"/>
        <v/>
      </c>
      <c r="K83" s="32" t="str">
        <f t="shared" si="24"/>
        <v/>
      </c>
      <c r="L83" s="32" t="str">
        <f>IF(K83="","",LARGE(G81:G100,M83))</f>
        <v/>
      </c>
      <c r="M83" s="44">
        <v>3</v>
      </c>
      <c r="N83" s="26"/>
      <c r="O83" s="45" t="str">
        <f>IF(R83&lt;&gt;"",_xlfn.RANK.EQ(R83,R81:R100,0),"")</f>
        <v/>
      </c>
      <c r="P83" s="23" t="str">
        <f>IF(K83="","",VLOOKUP(L83,G81:J100,2,0))</f>
        <v/>
      </c>
      <c r="Q83" s="23" t="str">
        <f>IF(K83="","",VLOOKUP(P83,LISTAS!$F$5:$G$204,2,0))</f>
        <v/>
      </c>
      <c r="R83" s="37" t="str">
        <f>IF(K83="","",VLOOKUP(L83,G81:J100,4,0))</f>
        <v/>
      </c>
      <c r="S83" s="24" t="str">
        <f t="shared" si="25"/>
        <v/>
      </c>
      <c r="T83" s="24" t="str">
        <f t="shared" si="26"/>
        <v/>
      </c>
    </row>
    <row r="84" spans="2:20" s="5" customFormat="1" ht="18.75" customHeight="1" x14ac:dyDescent="0.3">
      <c r="B84" s="21"/>
      <c r="C84" s="21" t="str">
        <f>IF(B84="","",VLOOKUP(B84,LISTAS!$F$5:$I$204,2,0))</f>
        <v/>
      </c>
      <c r="D84" s="21" t="str">
        <f>IF(B84="","",VLOOKUP(B84,LISTAS!$F$5:$I$207,4,0))</f>
        <v/>
      </c>
      <c r="E84" s="36"/>
      <c r="G84" s="32" t="str">
        <f t="shared" si="21"/>
        <v/>
      </c>
      <c r="H84" s="33" t="str">
        <f t="shared" si="22"/>
        <v/>
      </c>
      <c r="I84" s="33" t="str">
        <f t="shared" si="22"/>
        <v/>
      </c>
      <c r="J84" s="32" t="str">
        <f t="shared" si="23"/>
        <v/>
      </c>
      <c r="K84" s="32" t="str">
        <f t="shared" si="24"/>
        <v/>
      </c>
      <c r="L84" s="32" t="str">
        <f>IF(K84="","",LARGE(G81:G100,M84))</f>
        <v/>
      </c>
      <c r="M84" s="44">
        <v>4</v>
      </c>
      <c r="N84" s="26"/>
      <c r="O84" s="45" t="str">
        <f>IF(R84&lt;&gt;"",_xlfn.RANK.EQ(R84,R81:R100,0),"")</f>
        <v/>
      </c>
      <c r="P84" s="23" t="str">
        <f>IF(K84="","",VLOOKUP(L84,G81:J100,2,0))</f>
        <v/>
      </c>
      <c r="Q84" s="23" t="str">
        <f>IF(K84="","",VLOOKUP(P84,LISTAS!$F$5:$G$204,2,0))</f>
        <v/>
      </c>
      <c r="R84" s="37" t="str">
        <f>IF(K84="","",VLOOKUP(L84,G81:J100,4,0))</f>
        <v/>
      </c>
      <c r="S84" s="24" t="str">
        <f t="shared" si="25"/>
        <v/>
      </c>
      <c r="T84" s="24" t="str">
        <f t="shared" si="26"/>
        <v/>
      </c>
    </row>
    <row r="85" spans="2:20" s="5" customFormat="1" ht="18.75" customHeight="1" x14ac:dyDescent="0.3">
      <c r="B85" s="21"/>
      <c r="C85" s="21" t="str">
        <f>IF(B85="","",VLOOKUP(B85,LISTAS!$F$5:$I$204,2,0))</f>
        <v/>
      </c>
      <c r="D85" s="21" t="str">
        <f>IF(B85="","",VLOOKUP(B85,LISTAS!$F$5:$I$207,4,0))</f>
        <v/>
      </c>
      <c r="E85" s="36"/>
      <c r="G85" s="32" t="str">
        <f t="shared" si="21"/>
        <v/>
      </c>
      <c r="H85" s="33" t="str">
        <f t="shared" si="22"/>
        <v/>
      </c>
      <c r="I85" s="33" t="str">
        <f t="shared" si="22"/>
        <v/>
      </c>
      <c r="J85" s="32" t="str">
        <f t="shared" si="23"/>
        <v/>
      </c>
      <c r="K85" s="32" t="str">
        <f t="shared" si="24"/>
        <v/>
      </c>
      <c r="L85" s="32" t="str">
        <f>IF(K85="","",LARGE(G81:G100,M85))</f>
        <v/>
      </c>
      <c r="M85" s="44">
        <v>5</v>
      </c>
      <c r="N85" s="26"/>
      <c r="O85" s="45" t="str">
        <f>IF(R85&lt;&gt;"",_xlfn.RANK.EQ(R85,R81:R100,0),"")</f>
        <v/>
      </c>
      <c r="P85" s="23" t="str">
        <f>IF(K85="","",VLOOKUP(L85,G81:J100,2,0))</f>
        <v/>
      </c>
      <c r="Q85" s="23" t="str">
        <f>IF(K85="","",VLOOKUP(P85,LISTAS!$F$5:$G$204,2,0))</f>
        <v/>
      </c>
      <c r="R85" s="37" t="str">
        <f>IF(K85="","",VLOOKUP(L85,G81:J100,4,0))</f>
        <v/>
      </c>
      <c r="S85" s="24" t="str">
        <f t="shared" si="25"/>
        <v/>
      </c>
      <c r="T85" s="24" t="str">
        <f t="shared" si="26"/>
        <v/>
      </c>
    </row>
    <row r="86" spans="2:20" s="5" customFormat="1" ht="18.75" customHeight="1" x14ac:dyDescent="0.3">
      <c r="B86" s="21"/>
      <c r="C86" s="21" t="str">
        <f>IF(B86="","",VLOOKUP(B86,LISTAS!$F$5:$I$204,2,0))</f>
        <v/>
      </c>
      <c r="D86" s="21" t="str">
        <f>IF(B86="","",VLOOKUP(B86,LISTAS!$F$5:$I$207,4,0))</f>
        <v/>
      </c>
      <c r="E86" s="36"/>
      <c r="G86" s="32" t="str">
        <f t="shared" si="21"/>
        <v/>
      </c>
      <c r="H86" s="33" t="str">
        <f t="shared" si="22"/>
        <v/>
      </c>
      <c r="I86" s="33" t="str">
        <f t="shared" si="22"/>
        <v/>
      </c>
      <c r="J86" s="32" t="str">
        <f t="shared" si="23"/>
        <v/>
      </c>
      <c r="K86" s="32" t="str">
        <f t="shared" si="24"/>
        <v/>
      </c>
      <c r="L86" s="32" t="str">
        <f>IF(K86="","",LARGE(G81:G100,M86))</f>
        <v/>
      </c>
      <c r="M86" s="44">
        <v>6</v>
      </c>
      <c r="N86" s="26"/>
      <c r="O86" s="45" t="str">
        <f>IF(R86&lt;&gt;"",_xlfn.RANK.EQ(R86,R81:R100,0),"")</f>
        <v/>
      </c>
      <c r="P86" s="23" t="str">
        <f>IF(K86="","",VLOOKUP(L86,G81:J100,2,0))</f>
        <v/>
      </c>
      <c r="Q86" s="23" t="str">
        <f>IF(K86="","",VLOOKUP(P86,LISTAS!$F$5:$G$204,2,0))</f>
        <v/>
      </c>
      <c r="R86" s="37" t="str">
        <f>IF(K86="","",VLOOKUP(L86,G81:J100,4,0))</f>
        <v/>
      </c>
      <c r="S86" s="24" t="str">
        <f t="shared" si="25"/>
        <v/>
      </c>
      <c r="T86" s="24" t="str">
        <f t="shared" si="26"/>
        <v/>
      </c>
    </row>
    <row r="87" spans="2:20" s="5" customFormat="1" ht="18.75" customHeight="1" x14ac:dyDescent="0.3">
      <c r="B87" s="21"/>
      <c r="C87" s="21" t="str">
        <f>IF(B87="","",VLOOKUP(B87,LISTAS!$F$5:$I$204,2,0))</f>
        <v/>
      </c>
      <c r="D87" s="21" t="str">
        <f>IF(B87="","",VLOOKUP(B87,LISTAS!$F$5:$I$207,4,0))</f>
        <v/>
      </c>
      <c r="E87" s="36"/>
      <c r="G87" s="32" t="str">
        <f t="shared" si="21"/>
        <v/>
      </c>
      <c r="H87" s="33" t="str">
        <f t="shared" si="22"/>
        <v/>
      </c>
      <c r="I87" s="33" t="str">
        <f t="shared" si="22"/>
        <v/>
      </c>
      <c r="J87" s="32" t="str">
        <f t="shared" si="23"/>
        <v/>
      </c>
      <c r="K87" s="32" t="str">
        <f t="shared" si="24"/>
        <v/>
      </c>
      <c r="L87" s="32" t="str">
        <f>IF(K87="","",LARGE(G81:G100,M87))</f>
        <v/>
      </c>
      <c r="M87" s="44">
        <v>7</v>
      </c>
      <c r="N87" s="26"/>
      <c r="O87" s="45" t="str">
        <f>IF(R87&lt;&gt;"",_xlfn.RANK.EQ(R87,R81:R100,0),"")</f>
        <v/>
      </c>
      <c r="P87" s="23" t="str">
        <f>IF(K87="","",VLOOKUP(L87,G81:J100,2,0))</f>
        <v/>
      </c>
      <c r="Q87" s="23" t="str">
        <f>IF(K87="","",VLOOKUP(P87,LISTAS!$F$5:$G$204,2,0))</f>
        <v/>
      </c>
      <c r="R87" s="37" t="str">
        <f>IF(K87="","",VLOOKUP(L87,G81:J100,4,0))</f>
        <v/>
      </c>
      <c r="S87" s="24" t="str">
        <f t="shared" si="25"/>
        <v/>
      </c>
      <c r="T87" s="24" t="str">
        <f t="shared" si="26"/>
        <v/>
      </c>
    </row>
    <row r="88" spans="2:20" s="5" customFormat="1" ht="18.75" customHeight="1" x14ac:dyDescent="0.3">
      <c r="B88" s="21"/>
      <c r="C88" s="21" t="str">
        <f>IF(B88="","",VLOOKUP(B88,LISTAS!$F$5:$I$204,2,0))</f>
        <v/>
      </c>
      <c r="D88" s="21" t="str">
        <f>IF(B88="","",VLOOKUP(B88,LISTAS!$F$5:$I$207,4,0))</f>
        <v/>
      </c>
      <c r="E88" s="36"/>
      <c r="G88" s="32"/>
      <c r="H88" s="33"/>
      <c r="I88" s="33"/>
      <c r="J88" s="32"/>
      <c r="K88" s="32"/>
      <c r="L88" s="32" t="str">
        <f>IF(K88="","",LARGE(G81:G100,M88))</f>
        <v/>
      </c>
      <c r="M88" s="44">
        <v>8</v>
      </c>
      <c r="N88" s="26"/>
      <c r="O88" s="45" t="str">
        <f>IF(R88&lt;&gt;"",_xlfn.RANK.EQ(R88,R81:R100,0),"")</f>
        <v/>
      </c>
      <c r="P88" s="23" t="str">
        <f>IF(K88="","",VLOOKUP(L88,G81:J100,2,0))</f>
        <v/>
      </c>
      <c r="Q88" s="23" t="str">
        <f>IF(K88="","",VLOOKUP(P88,LISTAS!$F$5:$G$204,2,0))</f>
        <v/>
      </c>
      <c r="R88" s="37" t="str">
        <f>IF(K88="","",VLOOKUP(L88,G81:J100,4,0))</f>
        <v/>
      </c>
      <c r="S88" s="24" t="str">
        <f t="shared" si="25"/>
        <v/>
      </c>
      <c r="T88" s="24" t="str">
        <f t="shared" si="26"/>
        <v/>
      </c>
    </row>
    <row r="89" spans="2:20" s="5" customFormat="1" ht="18.75" customHeight="1" x14ac:dyDescent="0.3">
      <c r="B89" s="21"/>
      <c r="C89" s="21" t="str">
        <f>IF(B89="","",VLOOKUP(B89,LISTAS!$F$5:$I$204,2,0))</f>
        <v/>
      </c>
      <c r="D89" s="21" t="str">
        <f>IF(B89="","",VLOOKUP(B89,LISTAS!$F$5:$I$207,4,0))</f>
        <v/>
      </c>
      <c r="E89" s="36"/>
      <c r="G89" s="32"/>
      <c r="H89" s="33"/>
      <c r="I89" s="33"/>
      <c r="J89" s="32"/>
      <c r="K89" s="32"/>
      <c r="L89" s="32" t="str">
        <f>IF(K89="","",LARGE(G81:G100,M89))</f>
        <v/>
      </c>
      <c r="M89" s="44">
        <v>9</v>
      </c>
      <c r="N89" s="26"/>
      <c r="O89" s="45" t="str">
        <f>IF(R89&lt;&gt;"",_xlfn.RANK.EQ(R89,R81:R100,0),"")</f>
        <v/>
      </c>
      <c r="P89" s="23" t="str">
        <f>IF(K89="","",VLOOKUP(L89,G81:J100,2,0))</f>
        <v/>
      </c>
      <c r="Q89" s="23" t="str">
        <f>IF(K89="","",VLOOKUP(P89,LISTAS!$F$5:$G$204,2,0))</f>
        <v/>
      </c>
      <c r="R89" s="37" t="str">
        <f>IF(K89="","",VLOOKUP(L89,G81:J100,4,0))</f>
        <v/>
      </c>
      <c r="S89" s="24" t="str">
        <f t="shared" si="25"/>
        <v/>
      </c>
      <c r="T89" s="24" t="str">
        <f t="shared" si="26"/>
        <v/>
      </c>
    </row>
    <row r="90" spans="2:20" s="5" customFormat="1" ht="18.75" customHeight="1" x14ac:dyDescent="0.3">
      <c r="B90" s="21"/>
      <c r="C90" s="21" t="str">
        <f>IF(B90="","",VLOOKUP(B90,LISTAS!$F$5:$I$204,2,0))</f>
        <v/>
      </c>
      <c r="D90" s="21" t="str">
        <f>IF(B90="","",VLOOKUP(B90,LISTAS!$F$5:$I$207,4,0))</f>
        <v/>
      </c>
      <c r="E90" s="36"/>
      <c r="G90" s="32"/>
      <c r="H90" s="33"/>
      <c r="I90" s="33"/>
      <c r="J90" s="32"/>
      <c r="K90" s="32"/>
      <c r="L90" s="32" t="str">
        <f>IF(K90="","",LARGE(G81:G100,M90))</f>
        <v/>
      </c>
      <c r="M90" s="44">
        <v>10</v>
      </c>
      <c r="N90" s="26"/>
      <c r="O90" s="45" t="str">
        <f>IF(R90&lt;&gt;"",_xlfn.RANK.EQ(R90,R81:R100,0),"")</f>
        <v/>
      </c>
      <c r="P90" s="23" t="str">
        <f>IF(K90="","",VLOOKUP(L90,G81:J100,2,0))</f>
        <v/>
      </c>
      <c r="Q90" s="23" t="str">
        <f>IF(K90="","",VLOOKUP(P90,LISTAS!$F$5:$G$204,2,0))</f>
        <v/>
      </c>
      <c r="R90" s="37" t="str">
        <f>IF(K90="","",VLOOKUP(L90,G81:J100,4,0))</f>
        <v/>
      </c>
      <c r="S90" s="24" t="str">
        <f t="shared" si="25"/>
        <v/>
      </c>
      <c r="T90" s="24" t="str">
        <f t="shared" si="26"/>
        <v/>
      </c>
    </row>
    <row r="91" spans="2:20" s="5" customFormat="1" ht="18.75" customHeight="1" x14ac:dyDescent="0.3">
      <c r="B91" s="21"/>
      <c r="C91" s="21" t="str">
        <f>IF(B91="","",VLOOKUP(B91,LISTAS!$F$5:$I$204,2,0))</f>
        <v/>
      </c>
      <c r="D91" s="21" t="str">
        <f>IF(B91="","",VLOOKUP(B91,LISTAS!$F$5:$I$207,4,0))</f>
        <v/>
      </c>
      <c r="E91" s="36"/>
      <c r="G91" s="32"/>
      <c r="H91" s="33"/>
      <c r="I91" s="33"/>
      <c r="J91" s="32"/>
      <c r="K91" s="32"/>
      <c r="L91" s="32" t="str">
        <f>IF(K91="","",LARGE(G81:G100,M91))</f>
        <v/>
      </c>
      <c r="M91" s="44">
        <v>11</v>
      </c>
      <c r="N91" s="26"/>
      <c r="O91" s="45" t="str">
        <f>IF(R91&lt;&gt;"",_xlfn.RANK.EQ(R91,R81:R100,0),"")</f>
        <v/>
      </c>
      <c r="P91" s="23" t="str">
        <f>IF(K91="","",VLOOKUP(L91,G81:J100,2,0))</f>
        <v/>
      </c>
      <c r="Q91" s="23" t="str">
        <f>IF(K91="","",VLOOKUP(P91,LISTAS!$F$5:$G$204,2,0))</f>
        <v/>
      </c>
      <c r="R91" s="37" t="str">
        <f>IF(K91="","",VLOOKUP(L91,G81:J100,4,0))</f>
        <v/>
      </c>
      <c r="S91" s="24" t="str">
        <f t="shared" si="25"/>
        <v/>
      </c>
      <c r="T91" s="24" t="str">
        <f t="shared" si="26"/>
        <v/>
      </c>
    </row>
    <row r="92" spans="2:20" s="5" customFormat="1" ht="18.75" customHeight="1" x14ac:dyDescent="0.3">
      <c r="B92" s="21"/>
      <c r="C92" s="21" t="str">
        <f>IF(B92="","",VLOOKUP(B92,LISTAS!$F$5:$I$204,2,0))</f>
        <v/>
      </c>
      <c r="D92" s="21" t="str">
        <f>IF(B92="","",VLOOKUP(B92,LISTAS!$F$5:$I$207,4,0))</f>
        <v/>
      </c>
      <c r="E92" s="36"/>
      <c r="G92" s="32"/>
      <c r="H92" s="33"/>
      <c r="I92" s="33"/>
      <c r="J92" s="32"/>
      <c r="K92" s="32"/>
      <c r="L92" s="32" t="str">
        <f>IF(K92="","",LARGE(G81:G100,M92))</f>
        <v/>
      </c>
      <c r="M92" s="44">
        <v>12</v>
      </c>
      <c r="N92" s="26"/>
      <c r="O92" s="45" t="str">
        <f>IF(R92&lt;&gt;"",_xlfn.RANK.EQ(R92,R81:R100,0),"")</f>
        <v/>
      </c>
      <c r="P92" s="23" t="str">
        <f>IF(K92="","",VLOOKUP(L92,G81:J100,2,0))</f>
        <v/>
      </c>
      <c r="Q92" s="23" t="str">
        <f>IF(K92="","",VLOOKUP(P92,LISTAS!$F$5:$G$204,2,0))</f>
        <v/>
      </c>
      <c r="R92" s="37" t="str">
        <f>IF(K92="","",VLOOKUP(L92,G81:J100,4,0))</f>
        <v/>
      </c>
      <c r="S92" s="24" t="str">
        <f t="shared" si="25"/>
        <v/>
      </c>
      <c r="T92" s="24" t="str">
        <f t="shared" si="26"/>
        <v/>
      </c>
    </row>
    <row r="93" spans="2:20" s="5" customFormat="1" ht="18.75" customHeight="1" x14ac:dyDescent="0.3">
      <c r="B93" s="21"/>
      <c r="C93" s="21" t="str">
        <f>IF(B93="","",VLOOKUP(B93,LISTAS!$F$5:$I$204,2,0))</f>
        <v/>
      </c>
      <c r="D93" s="21" t="str">
        <f>IF(B93="","",VLOOKUP(B93,LISTAS!$F$5:$I$207,4,0))</f>
        <v/>
      </c>
      <c r="E93" s="36"/>
      <c r="G93" s="32"/>
      <c r="H93" s="33"/>
      <c r="I93" s="33"/>
      <c r="J93" s="32"/>
      <c r="K93" s="32"/>
      <c r="L93" s="32" t="str">
        <f>IF(K93="","",LARGE(G81:G100,M93))</f>
        <v/>
      </c>
      <c r="M93" s="44">
        <v>13</v>
      </c>
      <c r="N93" s="26"/>
      <c r="O93" s="45" t="str">
        <f>IF(R93&lt;&gt;"",_xlfn.RANK.EQ(R93,R81:R100,0),"")</f>
        <v/>
      </c>
      <c r="P93" s="23" t="str">
        <f>IF(K93="","",VLOOKUP(L93,G81:J100,2,0))</f>
        <v/>
      </c>
      <c r="Q93" s="23" t="str">
        <f>IF(K93="","",VLOOKUP(P93,LISTAS!$F$5:$G$204,2,0))</f>
        <v/>
      </c>
      <c r="R93" s="37" t="str">
        <f>IF(K93="","",VLOOKUP(L93,G81:J100,4,0))</f>
        <v/>
      </c>
      <c r="S93" s="24" t="str">
        <f t="shared" si="25"/>
        <v/>
      </c>
      <c r="T93" s="24" t="str">
        <f t="shared" si="26"/>
        <v/>
      </c>
    </row>
    <row r="94" spans="2:20" s="5" customFormat="1" ht="18.75" customHeight="1" x14ac:dyDescent="0.3">
      <c r="B94" s="21"/>
      <c r="C94" s="21" t="str">
        <f>IF(B94="","",VLOOKUP(B94,LISTAS!$F$5:$I$204,2,0))</f>
        <v/>
      </c>
      <c r="D94" s="21" t="str">
        <f>IF(B94="","",VLOOKUP(B94,LISTAS!$F$5:$I$207,4,0))</f>
        <v/>
      </c>
      <c r="E94" s="36"/>
      <c r="G94" s="32"/>
      <c r="H94" s="33"/>
      <c r="I94" s="33"/>
      <c r="J94" s="32"/>
      <c r="K94" s="32"/>
      <c r="L94" s="32" t="str">
        <f>IF(K94="","",LARGE(G81:G100,M94))</f>
        <v/>
      </c>
      <c r="M94" s="44">
        <v>14</v>
      </c>
      <c r="N94" s="26"/>
      <c r="O94" s="45" t="str">
        <f>IF(R94&lt;&gt;"",_xlfn.RANK.EQ(R94,R81:R100,0),"")</f>
        <v/>
      </c>
      <c r="P94" s="23" t="str">
        <f>IF(K94="","",VLOOKUP(L94,G81:J100,2,0))</f>
        <v/>
      </c>
      <c r="Q94" s="23" t="str">
        <f>IF(K94="","",VLOOKUP(P94,LISTAS!$F$5:$G$204,2,0))</f>
        <v/>
      </c>
      <c r="R94" s="37" t="str">
        <f>IF(K94="","",VLOOKUP(L94,G81:J100,4,0))</f>
        <v/>
      </c>
      <c r="S94" s="24" t="str">
        <f t="shared" si="25"/>
        <v/>
      </c>
      <c r="T94" s="24" t="str">
        <f t="shared" si="26"/>
        <v/>
      </c>
    </row>
    <row r="95" spans="2:20" s="5" customFormat="1" ht="18.75" customHeight="1" x14ac:dyDescent="0.3">
      <c r="B95" s="21"/>
      <c r="C95" s="21" t="str">
        <f>IF(B95="","",VLOOKUP(B95,LISTAS!$F$5:$I$204,2,0))</f>
        <v/>
      </c>
      <c r="D95" s="21" t="str">
        <f>IF(B95="","",VLOOKUP(B95,LISTAS!$F$5:$I$207,4,0))</f>
        <v/>
      </c>
      <c r="E95" s="36"/>
      <c r="G95" s="32"/>
      <c r="H95" s="33"/>
      <c r="I95" s="33"/>
      <c r="J95" s="32"/>
      <c r="K95" s="32"/>
      <c r="L95" s="32" t="str">
        <f>IF(K95="","",LARGE(G81:G100,M95))</f>
        <v/>
      </c>
      <c r="M95" s="44">
        <v>15</v>
      </c>
      <c r="N95" s="26"/>
      <c r="O95" s="45" t="str">
        <f>IF(R95&lt;&gt;"",_xlfn.RANK.EQ(R95,R81:R100,0),"")</f>
        <v/>
      </c>
      <c r="P95" s="23" t="str">
        <f>IF(K95="","",VLOOKUP(L95,G81:J100,2,0))</f>
        <v/>
      </c>
      <c r="Q95" s="23" t="str">
        <f>IF(K95="","",VLOOKUP(P95,LISTAS!$F$5:$G$204,2,0))</f>
        <v/>
      </c>
      <c r="R95" s="37" t="str">
        <f>IF(K95="","",VLOOKUP(L95,G81:J100,4,0))</f>
        <v/>
      </c>
      <c r="S95" s="24" t="str">
        <f t="shared" si="25"/>
        <v/>
      </c>
      <c r="T95" s="24" t="str">
        <f t="shared" si="26"/>
        <v/>
      </c>
    </row>
    <row r="96" spans="2:20" s="5" customFormat="1" ht="18.75" customHeight="1" x14ac:dyDescent="0.3">
      <c r="B96" s="21"/>
      <c r="C96" s="21" t="str">
        <f>IF(B96="","",VLOOKUP(B96,LISTAS!$F$5:$I$204,2,0))</f>
        <v/>
      </c>
      <c r="D96" s="21" t="str">
        <f>IF(B96="","",VLOOKUP(B96,LISTAS!$F$5:$I$207,4,0))</f>
        <v/>
      </c>
      <c r="E96" s="36"/>
      <c r="G96" s="32"/>
      <c r="H96" s="33"/>
      <c r="I96" s="33"/>
      <c r="J96" s="32"/>
      <c r="K96" s="32"/>
      <c r="L96" s="32" t="str">
        <f>IF(K96="","",LARGE(G81:G100,M96))</f>
        <v/>
      </c>
      <c r="M96" s="44">
        <v>16</v>
      </c>
      <c r="N96" s="26"/>
      <c r="O96" s="45" t="str">
        <f>IF(R96&lt;&gt;"",_xlfn.RANK.EQ(R96,R81:R100,0),"")</f>
        <v/>
      </c>
      <c r="P96" s="23" t="str">
        <f>IF(K96="","",VLOOKUP(L96,G81:J100,2,0))</f>
        <v/>
      </c>
      <c r="Q96" s="23" t="str">
        <f>IF(K96="","",VLOOKUP(P96,LISTAS!$F$5:$G$204,2,0))</f>
        <v/>
      </c>
      <c r="R96" s="37" t="str">
        <f>IF(K96="","",VLOOKUP(L96,G81:J100,4,0))</f>
        <v/>
      </c>
      <c r="S96" s="24" t="str">
        <f t="shared" si="25"/>
        <v/>
      </c>
      <c r="T96" s="24" t="str">
        <f t="shared" si="26"/>
        <v/>
      </c>
    </row>
    <row r="97" spans="1:20" s="5" customFormat="1" ht="18.75" customHeight="1" x14ac:dyDescent="0.3">
      <c r="B97" s="21"/>
      <c r="C97" s="21" t="str">
        <f>IF(B97="","",VLOOKUP(B97,LISTAS!$F$5:$I$204,2,0))</f>
        <v/>
      </c>
      <c r="D97" s="21" t="str">
        <f>IF(B97="","",VLOOKUP(B97,LISTAS!$F$5:$I$207,4,0))</f>
        <v/>
      </c>
      <c r="E97" s="36"/>
      <c r="G97" s="32" t="str">
        <f t="shared" si="21"/>
        <v/>
      </c>
      <c r="H97" s="33" t="str">
        <f t="shared" ref="H97:I100" si="27">IF($K97="","",IF(B97="","",B97))</f>
        <v/>
      </c>
      <c r="I97" s="33" t="str">
        <f t="shared" si="27"/>
        <v/>
      </c>
      <c r="J97" s="32" t="str">
        <f t="shared" si="23"/>
        <v/>
      </c>
      <c r="K97" s="32" t="str">
        <f t="shared" si="24"/>
        <v/>
      </c>
      <c r="L97" s="32" t="str">
        <f>IF(K97="","",LARGE(G81:G100,M97))</f>
        <v/>
      </c>
      <c r="M97" s="44">
        <v>17</v>
      </c>
      <c r="N97" s="26"/>
      <c r="O97" s="45" t="str">
        <f>IF(R97&lt;&gt;"",_xlfn.RANK.EQ(R97,R81:R100,0),"")</f>
        <v/>
      </c>
      <c r="P97" s="23" t="str">
        <f>IF(K97="","",VLOOKUP(L97,G81:J100,2,0))</f>
        <v/>
      </c>
      <c r="Q97" s="23" t="str">
        <f>IF(K97="","",VLOOKUP(P97,LISTAS!$F$5:$G$204,2,0))</f>
        <v/>
      </c>
      <c r="R97" s="37" t="str">
        <f>IF(K97="","",VLOOKUP(L97,G81:J100,4,0))</f>
        <v/>
      </c>
      <c r="S97" s="24" t="str">
        <f t="shared" si="25"/>
        <v/>
      </c>
      <c r="T97" s="24" t="str">
        <f t="shared" si="26"/>
        <v/>
      </c>
    </row>
    <row r="98" spans="1:20" s="5" customFormat="1" ht="18.75" customHeight="1" x14ac:dyDescent="0.3">
      <c r="B98" s="21"/>
      <c r="C98" s="21" t="str">
        <f>IF(B98="","",VLOOKUP(B98,LISTAS!$F$5:$I$204,2,0))</f>
        <v/>
      </c>
      <c r="D98" s="21" t="str">
        <f>IF(B98="","",VLOOKUP(B98,LISTAS!$F$5:$I$207,4,0))</f>
        <v/>
      </c>
      <c r="E98" s="36"/>
      <c r="G98" s="32" t="str">
        <f t="shared" si="21"/>
        <v/>
      </c>
      <c r="H98" s="33" t="str">
        <f t="shared" si="27"/>
        <v/>
      </c>
      <c r="I98" s="33" t="str">
        <f t="shared" si="27"/>
        <v/>
      </c>
      <c r="J98" s="32" t="str">
        <f t="shared" si="23"/>
        <v/>
      </c>
      <c r="K98" s="32" t="str">
        <f t="shared" si="24"/>
        <v/>
      </c>
      <c r="L98" s="32" t="str">
        <f>IF(K98="","",LARGE(G81:G100,M98))</f>
        <v/>
      </c>
      <c r="M98" s="44">
        <v>18</v>
      </c>
      <c r="N98" s="26"/>
      <c r="O98" s="45" t="str">
        <f>IF(R98&lt;&gt;"",_xlfn.RANK.EQ(R98,R81:R100,0),"")</f>
        <v/>
      </c>
      <c r="P98" s="23" t="str">
        <f>IF(K98="","",VLOOKUP(L98,G81:J100,2,0))</f>
        <v/>
      </c>
      <c r="Q98" s="23" t="str">
        <f>IF(K98="","",VLOOKUP(P98,LISTAS!$F$5:$G$204,2,0))</f>
        <v/>
      </c>
      <c r="R98" s="37" t="str">
        <f>IF(K98="","",VLOOKUP(L98,G81:J100,4,0))</f>
        <v/>
      </c>
      <c r="S98" s="24" t="str">
        <f t="shared" si="25"/>
        <v/>
      </c>
      <c r="T98" s="24" t="str">
        <f t="shared" si="26"/>
        <v/>
      </c>
    </row>
    <row r="99" spans="1:20" s="5" customFormat="1" ht="18.75" customHeight="1" x14ac:dyDescent="0.3">
      <c r="B99" s="21"/>
      <c r="C99" s="21" t="str">
        <f>IF(B99="","",VLOOKUP(B99,LISTAS!$F$5:$I$204,2,0))</f>
        <v/>
      </c>
      <c r="D99" s="21" t="str">
        <f>IF(B99="","",VLOOKUP(B99,LISTAS!$F$5:$I$207,4,0))</f>
        <v/>
      </c>
      <c r="E99" s="36"/>
      <c r="G99" s="32"/>
      <c r="H99" s="33"/>
      <c r="I99" s="33"/>
      <c r="J99" s="32"/>
      <c r="K99" s="32"/>
      <c r="L99" s="32" t="str">
        <f>IF(K99="","",LARGE(G81:G100,M99))</f>
        <v/>
      </c>
      <c r="M99" s="44">
        <v>19</v>
      </c>
      <c r="N99" s="26"/>
      <c r="O99" s="45" t="str">
        <f>IF(R99&lt;&gt;"",_xlfn.RANK.EQ(R99,R81:R100,0),"")</f>
        <v/>
      </c>
      <c r="P99" s="23" t="str">
        <f>IF(K99="","",VLOOKUP(L99,G81:J100,2,0))</f>
        <v/>
      </c>
      <c r="Q99" s="23" t="str">
        <f>IF(K99="","",VLOOKUP(P99,LISTAS!$F$5:$G$204,2,0))</f>
        <v/>
      </c>
      <c r="R99" s="37" t="str">
        <f>IF(K99="","",VLOOKUP(L99,G81:J100,4,0))</f>
        <v/>
      </c>
      <c r="S99" s="24" t="str">
        <f t="shared" si="25"/>
        <v/>
      </c>
      <c r="T99" s="24" t="str">
        <f t="shared" si="26"/>
        <v/>
      </c>
    </row>
    <row r="100" spans="1:20" s="5" customFormat="1" ht="18.75" customHeight="1" x14ac:dyDescent="0.3">
      <c r="B100" s="21"/>
      <c r="C100" s="21" t="str">
        <f>IF(B100="","",VLOOKUP(B100,LISTAS!$F$5:$I$204,2,0))</f>
        <v/>
      </c>
      <c r="D100" s="21" t="str">
        <f>IF(B100="","",VLOOKUP(B100,LISTAS!$F$5:$I$207,4,0))</f>
        <v/>
      </c>
      <c r="E100" s="36"/>
      <c r="G100" s="32" t="str">
        <f t="shared" si="21"/>
        <v/>
      </c>
      <c r="H100" s="33" t="str">
        <f t="shared" si="27"/>
        <v/>
      </c>
      <c r="I100" s="33" t="str">
        <f t="shared" si="27"/>
        <v/>
      </c>
      <c r="J100" s="32" t="str">
        <f t="shared" si="23"/>
        <v/>
      </c>
      <c r="K100" s="32" t="str">
        <f t="shared" si="24"/>
        <v/>
      </c>
      <c r="L100" s="32" t="str">
        <f>IF(K100="","",LARGE(G81:G100,M100))</f>
        <v/>
      </c>
      <c r="M100" s="44">
        <v>20</v>
      </c>
      <c r="N100" s="26"/>
      <c r="O100" s="45" t="str">
        <f>IF(R100&lt;&gt;"",_xlfn.RANK.EQ(R100,R81:R100,0),"")</f>
        <v/>
      </c>
      <c r="P100" s="23" t="str">
        <f>IF(K100="","",VLOOKUP(L100,G81:J100,2,0))</f>
        <v/>
      </c>
      <c r="Q100" s="23" t="str">
        <f>IF(K100="","",VLOOKUP(P100,LISTAS!$F$5:$G$204,2,0))</f>
        <v/>
      </c>
      <c r="R100" s="37" t="str">
        <f>IF(K100="","",VLOOKUP(L100,G81:J100,4,0))</f>
        <v/>
      </c>
      <c r="S100" s="24" t="str">
        <f t="shared" si="25"/>
        <v/>
      </c>
      <c r="T100" s="24" t="str">
        <f t="shared" si="26"/>
        <v/>
      </c>
    </row>
    <row r="101" spans="1:20" ht="20.25" customHeight="1" x14ac:dyDescent="0.25"/>
    <row r="102" spans="1:20" ht="20.25" customHeight="1" x14ac:dyDescent="0.25">
      <c r="A102" s="2"/>
      <c r="B102" s="54" t="s">
        <v>24</v>
      </c>
      <c r="C102" s="55"/>
      <c r="E102" s="34"/>
      <c r="F102" s="35"/>
      <c r="G102" s="11"/>
      <c r="H102" s="12"/>
      <c r="I102" s="12"/>
      <c r="J102" s="12"/>
      <c r="K102" s="13"/>
      <c r="L102" s="12"/>
      <c r="M102" s="14"/>
      <c r="N102" s="43"/>
      <c r="O102" s="56" t="s">
        <v>13</v>
      </c>
      <c r="P102" s="57"/>
      <c r="Q102" s="57"/>
      <c r="R102" s="57"/>
      <c r="S102" s="57"/>
      <c r="T102" s="58"/>
    </row>
    <row r="103" spans="1:20" ht="20.25" hidden="1" customHeight="1" x14ac:dyDescent="0.25">
      <c r="A103" s="2"/>
      <c r="B103" s="51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3"/>
    </row>
    <row r="104" spans="1:20" s="15" customFormat="1" ht="28.5" customHeight="1" x14ac:dyDescent="0.25">
      <c r="B104" s="16" t="s">
        <v>14</v>
      </c>
      <c r="C104" s="16" t="s">
        <v>1</v>
      </c>
      <c r="D104" s="16" t="s">
        <v>15</v>
      </c>
      <c r="E104" s="16" t="s">
        <v>2</v>
      </c>
      <c r="F104" s="17"/>
      <c r="G104" s="18"/>
      <c r="H104" s="19"/>
      <c r="I104" s="19"/>
      <c r="J104" s="19"/>
      <c r="K104" s="20"/>
      <c r="L104" s="19"/>
      <c r="M104" s="18"/>
      <c r="N104" s="18"/>
      <c r="O104" s="27" t="s">
        <v>4</v>
      </c>
      <c r="P104" s="27" t="s">
        <v>14</v>
      </c>
      <c r="Q104" s="27" t="s">
        <v>1</v>
      </c>
      <c r="R104" s="27" t="s">
        <v>16</v>
      </c>
      <c r="S104" s="42" t="s">
        <v>17</v>
      </c>
      <c r="T104" s="42" t="s">
        <v>18</v>
      </c>
    </row>
    <row r="105" spans="1:20" s="5" customFormat="1" ht="18.75" customHeight="1" x14ac:dyDescent="0.25">
      <c r="B105" s="21"/>
      <c r="C105" s="21" t="str">
        <f>IF(B105="","",VLOOKUP(B105,LISTAS!$F$5:$I$204,2,0))</f>
        <v/>
      </c>
      <c r="D105" s="21" t="str">
        <f>IF(B105="","",VLOOKUP(B105,LISTAS!$F$5:$I$207,4,0))</f>
        <v/>
      </c>
      <c r="E105" s="36"/>
      <c r="G105" s="32" t="str">
        <f t="shared" ref="G105:G124" si="28">IF(E105="","",E105+(ROW(E105)/10000))</f>
        <v/>
      </c>
      <c r="H105" s="33" t="str">
        <f t="shared" ref="H105:I111" si="29">IF($K105="","",IF(B105="","",B105))</f>
        <v/>
      </c>
      <c r="I105" s="33" t="str">
        <f t="shared" si="29"/>
        <v/>
      </c>
      <c r="J105" s="32" t="str">
        <f t="shared" ref="J105:J124" si="30">IF($K105="","",E105)</f>
        <v/>
      </c>
      <c r="K105" s="32" t="str">
        <f t="shared" ref="K105:K124" si="31">G105</f>
        <v/>
      </c>
      <c r="L105" s="32" t="str">
        <f>IF(K105="","",LARGE(G105:G124,M105))</f>
        <v/>
      </c>
      <c r="M105" s="44">
        <v>1</v>
      </c>
      <c r="N105" s="22"/>
      <c r="O105" s="45" t="str">
        <f>IF(R105&lt;&gt;"",_xlfn.RANK.EQ(R105,R105:R124,0),"")</f>
        <v/>
      </c>
      <c r="P105" s="23" t="str">
        <f>IF(K105="","",VLOOKUP(L105,G105:J124,2,0))</f>
        <v/>
      </c>
      <c r="Q105" s="23" t="str">
        <f>IF(K105="","",VLOOKUP(P105,LISTAS!$F$5:$G$204,2,0))</f>
        <v/>
      </c>
      <c r="R105" s="37" t="str">
        <f>IF(K105="","",VLOOKUP(L105,G105:J124,4,0))</f>
        <v/>
      </c>
      <c r="S105" s="24" t="str">
        <f>IF($O105="","",IF($O105=1,400,IF($O105=2,340,IF($O105=3,300,IF($O105=4,280,IF($O105=5,270,IF($O105=6,260,IF($O105=7,250,IF($O105=8,240,IF($O105=9,200,IF($O105=10,200,IF($O105=11,200,IF($O105=12,200,IF($O105=13,200,IF($O105=14,200,IF($O105=15,200,IF($O105=16,200,IF($O105&gt;16,"",""))))))))))))))))))</f>
        <v/>
      </c>
      <c r="T105" s="24" t="str">
        <f>IF(O105="","",IF($F$7="NÃO","",IF(O105=1,400,IF(O105=2,340,IF(O105=3,300,IF(O105=4,280,IF(O105=5,270,IF(O105=6,260,IF(O105=7,250,IF(O105=8,240,IF(O105=9,200,IF(O105=10,200,IF(O105=11,200,IF(O105=12,200,IF(O105=13,200,IF(O105=14,200,IF(O105=15,200,IF(O105=16,200,IF(O105&gt;16,"","")))))))))))))))))))</f>
        <v/>
      </c>
    </row>
    <row r="106" spans="1:20" s="5" customFormat="1" ht="18.75" customHeight="1" x14ac:dyDescent="0.25">
      <c r="B106" s="21"/>
      <c r="C106" s="21" t="str">
        <f>IF(B106="","",VLOOKUP(B106,LISTAS!$F$5:$I$204,2,0))</f>
        <v/>
      </c>
      <c r="D106" s="21" t="str">
        <f>IF(B106="","",VLOOKUP(B106,LISTAS!$F$5:$I$207,4,0))</f>
        <v/>
      </c>
      <c r="E106" s="36"/>
      <c r="G106" s="32" t="str">
        <f t="shared" si="28"/>
        <v/>
      </c>
      <c r="H106" s="33" t="str">
        <f t="shared" si="29"/>
        <v/>
      </c>
      <c r="I106" s="33" t="str">
        <f t="shared" si="29"/>
        <v/>
      </c>
      <c r="J106" s="32" t="str">
        <f t="shared" si="30"/>
        <v/>
      </c>
      <c r="K106" s="32" t="str">
        <f t="shared" si="31"/>
        <v/>
      </c>
      <c r="L106" s="32" t="str">
        <f>IF(K106="","",LARGE(G105:G124,M106))</f>
        <v/>
      </c>
      <c r="M106" s="44">
        <v>2</v>
      </c>
      <c r="N106" s="25"/>
      <c r="O106" s="45" t="str">
        <f>IF(R106&lt;&gt;"",_xlfn.RANK.EQ(R106,R105:R124,0),"")</f>
        <v/>
      </c>
      <c r="P106" s="23" t="str">
        <f>IF(K106="","",VLOOKUP(L106,G105:J124,2,0))</f>
        <v/>
      </c>
      <c r="Q106" s="23" t="str">
        <f>IF(K106="","",VLOOKUP(P106,LISTAS!$F$5:$G$204,2,0))</f>
        <v/>
      </c>
      <c r="R106" s="37" t="str">
        <f>IF(K106="","",VLOOKUP(L106,G105:J124,4,0))</f>
        <v/>
      </c>
      <c r="S106" s="24" t="str">
        <f t="shared" ref="S106:S124" si="32">IF($O106="","",IF($O106=1,400,IF($O106=2,340,IF($O106=3,300,IF($O106=4,280,IF($O106=5,270,IF($O106=6,260,IF($O106=7,250,IF($O106=8,240,IF($O106=9,200,IF($O106=10,200,IF($O106=11,200,IF($O106=12,200,IF($O106=13,200,IF($O106=14,200,IF($O106=15,200,IF($O106=16,200,IF($O106&gt;16,"",""))))))))))))))))))</f>
        <v/>
      </c>
      <c r="T106" s="24" t="str">
        <f t="shared" ref="T106:T124" si="33">IF(O106="","",IF($F$7="NÃO","",IF(O106=1,400,IF(O106=2,340,IF(O106=3,300,IF(O106=4,280,IF(O106=5,270,IF(O106=6,260,IF(O106=7,250,IF(O106=8,240,IF(O106=9,200,IF(O106=10,200,IF(O106=11,200,IF(O106=12,200,IF(O106=13,200,IF(O106=14,200,IF(O106=15,200,IF(O106=16,200,IF(O106&gt;16,"","")))))))))))))))))))</f>
        <v/>
      </c>
    </row>
    <row r="107" spans="1:20" s="5" customFormat="1" ht="18.75" customHeight="1" x14ac:dyDescent="0.3">
      <c r="B107" s="21"/>
      <c r="C107" s="21" t="str">
        <f>IF(B107="","",VLOOKUP(B107,LISTAS!$F$5:$I$204,2,0))</f>
        <v/>
      </c>
      <c r="D107" s="21" t="str">
        <f>IF(B107="","",VLOOKUP(B107,LISTAS!$F$5:$I$207,4,0))</f>
        <v/>
      </c>
      <c r="E107" s="36"/>
      <c r="G107" s="32" t="str">
        <f t="shared" si="28"/>
        <v/>
      </c>
      <c r="H107" s="33" t="str">
        <f t="shared" si="29"/>
        <v/>
      </c>
      <c r="I107" s="33" t="str">
        <f t="shared" si="29"/>
        <v/>
      </c>
      <c r="J107" s="32" t="str">
        <f t="shared" si="30"/>
        <v/>
      </c>
      <c r="K107" s="32" t="str">
        <f t="shared" si="31"/>
        <v/>
      </c>
      <c r="L107" s="32" t="str">
        <f>IF(K107="","",LARGE(G105:G124,M107))</f>
        <v/>
      </c>
      <c r="M107" s="44">
        <v>3</v>
      </c>
      <c r="N107" s="26"/>
      <c r="O107" s="45" t="str">
        <f>IF(R107&lt;&gt;"",_xlfn.RANK.EQ(R107,R105:R124,0),"")</f>
        <v/>
      </c>
      <c r="P107" s="23" t="str">
        <f>IF(K107="","",VLOOKUP(L107,G105:J124,2,0))</f>
        <v/>
      </c>
      <c r="Q107" s="23" t="str">
        <f>IF(K107="","",VLOOKUP(P107,LISTAS!$F$5:$G$204,2,0))</f>
        <v/>
      </c>
      <c r="R107" s="37" t="str">
        <f>IF(K107="","",VLOOKUP(L107,G105:J124,4,0))</f>
        <v/>
      </c>
      <c r="S107" s="24" t="str">
        <f t="shared" si="32"/>
        <v/>
      </c>
      <c r="T107" s="24" t="str">
        <f t="shared" si="33"/>
        <v/>
      </c>
    </row>
    <row r="108" spans="1:20" s="5" customFormat="1" ht="18.75" customHeight="1" x14ac:dyDescent="0.3">
      <c r="B108" s="21"/>
      <c r="C108" s="21" t="str">
        <f>IF(B108="","",VLOOKUP(B108,LISTAS!$F$5:$I$204,2,0))</f>
        <v/>
      </c>
      <c r="D108" s="21" t="str">
        <f>IF(B108="","",VLOOKUP(B108,LISTAS!$F$5:$I$207,4,0))</f>
        <v/>
      </c>
      <c r="E108" s="36"/>
      <c r="G108" s="32" t="str">
        <f t="shared" si="28"/>
        <v/>
      </c>
      <c r="H108" s="33" t="str">
        <f t="shared" si="29"/>
        <v/>
      </c>
      <c r="I108" s="33" t="str">
        <f t="shared" si="29"/>
        <v/>
      </c>
      <c r="J108" s="32" t="str">
        <f t="shared" si="30"/>
        <v/>
      </c>
      <c r="K108" s="32" t="str">
        <f t="shared" si="31"/>
        <v/>
      </c>
      <c r="L108" s="32" t="str">
        <f>IF(K108="","",LARGE(G105:G124,M108))</f>
        <v/>
      </c>
      <c r="M108" s="44">
        <v>4</v>
      </c>
      <c r="N108" s="26"/>
      <c r="O108" s="45" t="str">
        <f>IF(R108&lt;&gt;"",_xlfn.RANK.EQ(R108,R105:R124,0),"")</f>
        <v/>
      </c>
      <c r="P108" s="23" t="str">
        <f>IF(K108="","",VLOOKUP(L108,G105:J124,2,0))</f>
        <v/>
      </c>
      <c r="Q108" s="23" t="str">
        <f>IF(K108="","",VLOOKUP(P108,LISTAS!$F$5:$G$204,2,0))</f>
        <v/>
      </c>
      <c r="R108" s="37" t="str">
        <f>IF(K108="","",VLOOKUP(L108,G105:J124,4,0))</f>
        <v/>
      </c>
      <c r="S108" s="24" t="str">
        <f t="shared" si="32"/>
        <v/>
      </c>
      <c r="T108" s="24" t="str">
        <f t="shared" si="33"/>
        <v/>
      </c>
    </row>
    <row r="109" spans="1:20" s="5" customFormat="1" ht="18.75" customHeight="1" x14ac:dyDescent="0.3">
      <c r="B109" s="21"/>
      <c r="C109" s="21" t="str">
        <f>IF(B109="","",VLOOKUP(B109,LISTAS!$F$5:$I$204,2,0))</f>
        <v/>
      </c>
      <c r="D109" s="21" t="str">
        <f>IF(B109="","",VLOOKUP(B109,LISTAS!$F$5:$I$207,4,0))</f>
        <v/>
      </c>
      <c r="E109" s="36"/>
      <c r="G109" s="32" t="str">
        <f t="shared" si="28"/>
        <v/>
      </c>
      <c r="H109" s="33" t="str">
        <f t="shared" si="29"/>
        <v/>
      </c>
      <c r="I109" s="33" t="str">
        <f t="shared" si="29"/>
        <v/>
      </c>
      <c r="J109" s="32" t="str">
        <f t="shared" si="30"/>
        <v/>
      </c>
      <c r="K109" s="32" t="str">
        <f t="shared" si="31"/>
        <v/>
      </c>
      <c r="L109" s="32" t="str">
        <f>IF(K109="","",LARGE(G105:G124,M109))</f>
        <v/>
      </c>
      <c r="M109" s="44">
        <v>5</v>
      </c>
      <c r="N109" s="26"/>
      <c r="O109" s="45" t="str">
        <f>IF(R109&lt;&gt;"",_xlfn.RANK.EQ(R109,R105:R124,0),"")</f>
        <v/>
      </c>
      <c r="P109" s="23" t="str">
        <f>IF(K109="","",VLOOKUP(L109,G105:J124,2,0))</f>
        <v/>
      </c>
      <c r="Q109" s="23" t="str">
        <f>IF(K109="","",VLOOKUP(P109,LISTAS!$F$5:$G$204,2,0))</f>
        <v/>
      </c>
      <c r="R109" s="37" t="str">
        <f>IF(K109="","",VLOOKUP(L109,G105:J124,4,0))</f>
        <v/>
      </c>
      <c r="S109" s="24" t="str">
        <f t="shared" si="32"/>
        <v/>
      </c>
      <c r="T109" s="24" t="str">
        <f t="shared" si="33"/>
        <v/>
      </c>
    </row>
    <row r="110" spans="1:20" s="5" customFormat="1" ht="18.75" customHeight="1" x14ac:dyDescent="0.3">
      <c r="B110" s="21"/>
      <c r="C110" s="21" t="str">
        <f>IF(B110="","",VLOOKUP(B110,LISTAS!$F$5:$I$204,2,0))</f>
        <v/>
      </c>
      <c r="D110" s="21" t="str">
        <f>IF(B110="","",VLOOKUP(B110,LISTAS!$F$5:$I$207,4,0))</f>
        <v/>
      </c>
      <c r="E110" s="36"/>
      <c r="G110" s="32" t="str">
        <f t="shared" si="28"/>
        <v/>
      </c>
      <c r="H110" s="33" t="str">
        <f t="shared" si="29"/>
        <v/>
      </c>
      <c r="I110" s="33" t="str">
        <f t="shared" si="29"/>
        <v/>
      </c>
      <c r="J110" s="32" t="str">
        <f t="shared" si="30"/>
        <v/>
      </c>
      <c r="K110" s="32" t="str">
        <f t="shared" si="31"/>
        <v/>
      </c>
      <c r="L110" s="32" t="str">
        <f>IF(K110="","",LARGE(G105:G124,M110))</f>
        <v/>
      </c>
      <c r="M110" s="44">
        <v>6</v>
      </c>
      <c r="N110" s="26"/>
      <c r="O110" s="45" t="str">
        <f>IF(R110&lt;&gt;"",_xlfn.RANK.EQ(R110,R105:R124,0),"")</f>
        <v/>
      </c>
      <c r="P110" s="23" t="str">
        <f>IF(K110="","",VLOOKUP(L110,G105:J124,2,0))</f>
        <v/>
      </c>
      <c r="Q110" s="23" t="str">
        <f>IF(K110="","",VLOOKUP(P110,LISTAS!$F$5:$G$204,2,0))</f>
        <v/>
      </c>
      <c r="R110" s="37" t="str">
        <f>IF(K110="","",VLOOKUP(L110,G105:J124,4,0))</f>
        <v/>
      </c>
      <c r="S110" s="24" t="str">
        <f t="shared" si="32"/>
        <v/>
      </c>
      <c r="T110" s="24" t="str">
        <f t="shared" si="33"/>
        <v/>
      </c>
    </row>
    <row r="111" spans="1:20" s="5" customFormat="1" ht="18.75" customHeight="1" x14ac:dyDescent="0.3">
      <c r="B111" s="21"/>
      <c r="C111" s="21" t="str">
        <f>IF(B111="","",VLOOKUP(B111,LISTAS!$F$5:$I$204,2,0))</f>
        <v/>
      </c>
      <c r="D111" s="21" t="str">
        <f>IF(B111="","",VLOOKUP(B111,LISTAS!$F$5:$I$207,4,0))</f>
        <v/>
      </c>
      <c r="E111" s="36"/>
      <c r="G111" s="32" t="str">
        <f t="shared" si="28"/>
        <v/>
      </c>
      <c r="H111" s="33" t="str">
        <f t="shared" si="29"/>
        <v/>
      </c>
      <c r="I111" s="33" t="str">
        <f t="shared" si="29"/>
        <v/>
      </c>
      <c r="J111" s="32" t="str">
        <f t="shared" si="30"/>
        <v/>
      </c>
      <c r="K111" s="32" t="str">
        <f t="shared" si="31"/>
        <v/>
      </c>
      <c r="L111" s="32" t="str">
        <f>IF(K111="","",LARGE(G105:G124,M111))</f>
        <v/>
      </c>
      <c r="M111" s="44">
        <v>7</v>
      </c>
      <c r="N111" s="26"/>
      <c r="O111" s="45" t="str">
        <f>IF(R111&lt;&gt;"",_xlfn.RANK.EQ(R111,R105:R124,0),"")</f>
        <v/>
      </c>
      <c r="P111" s="23" t="str">
        <f>IF(K111="","",VLOOKUP(L111,G105:J124,2,0))</f>
        <v/>
      </c>
      <c r="Q111" s="23" t="str">
        <f>IF(K111="","",VLOOKUP(P111,LISTAS!$F$5:$G$204,2,0))</f>
        <v/>
      </c>
      <c r="R111" s="37" t="str">
        <f>IF(K111="","",VLOOKUP(L111,G105:J124,4,0))</f>
        <v/>
      </c>
      <c r="S111" s="24" t="str">
        <f t="shared" si="32"/>
        <v/>
      </c>
      <c r="T111" s="24" t="str">
        <f t="shared" si="33"/>
        <v/>
      </c>
    </row>
    <row r="112" spans="1:20" s="5" customFormat="1" ht="18.75" customHeight="1" x14ac:dyDescent="0.3">
      <c r="B112" s="21"/>
      <c r="C112" s="21" t="str">
        <f>IF(B112="","",VLOOKUP(B112,LISTAS!$F$5:$I$204,2,0))</f>
        <v/>
      </c>
      <c r="D112" s="21" t="str">
        <f>IF(B112="","",VLOOKUP(B112,LISTAS!$F$5:$I$207,4,0))</f>
        <v/>
      </c>
      <c r="E112" s="36"/>
      <c r="G112" s="32"/>
      <c r="H112" s="33"/>
      <c r="I112" s="33"/>
      <c r="J112" s="32"/>
      <c r="K112" s="32"/>
      <c r="L112" s="32" t="str">
        <f>IF(K112="","",LARGE(G105:G124,M112))</f>
        <v/>
      </c>
      <c r="M112" s="44">
        <v>8</v>
      </c>
      <c r="N112" s="26"/>
      <c r="O112" s="45" t="str">
        <f>IF(R112&lt;&gt;"",_xlfn.RANK.EQ(R112,R105:R124,0),"")</f>
        <v/>
      </c>
      <c r="P112" s="23" t="str">
        <f>IF(K112="","",VLOOKUP(L112,G105:J124,2,0))</f>
        <v/>
      </c>
      <c r="Q112" s="23" t="str">
        <f>IF(K112="","",VLOOKUP(P112,LISTAS!$F$5:$G$204,2,0))</f>
        <v/>
      </c>
      <c r="R112" s="37" t="str">
        <f>IF(K112="","",VLOOKUP(L112,G105:J124,4,0))</f>
        <v/>
      </c>
      <c r="S112" s="24" t="str">
        <f t="shared" si="32"/>
        <v/>
      </c>
      <c r="T112" s="24" t="str">
        <f t="shared" si="33"/>
        <v/>
      </c>
    </row>
    <row r="113" spans="2:20" s="5" customFormat="1" ht="18.75" customHeight="1" x14ac:dyDescent="0.3">
      <c r="B113" s="21"/>
      <c r="C113" s="21" t="str">
        <f>IF(B113="","",VLOOKUP(B113,LISTAS!$F$5:$I$204,2,0))</f>
        <v/>
      </c>
      <c r="D113" s="21" t="str">
        <f>IF(B113="","",VLOOKUP(B113,LISTAS!$F$5:$I$207,4,0))</f>
        <v/>
      </c>
      <c r="E113" s="36"/>
      <c r="G113" s="32"/>
      <c r="H113" s="33"/>
      <c r="I113" s="33"/>
      <c r="J113" s="32"/>
      <c r="K113" s="32"/>
      <c r="L113" s="32" t="str">
        <f>IF(K113="","",LARGE(G105:G124,M113))</f>
        <v/>
      </c>
      <c r="M113" s="44">
        <v>9</v>
      </c>
      <c r="N113" s="26"/>
      <c r="O113" s="45" t="str">
        <f>IF(R113&lt;&gt;"",_xlfn.RANK.EQ(R113,R105:R124,0),"")</f>
        <v/>
      </c>
      <c r="P113" s="23" t="str">
        <f>IF(K113="","",VLOOKUP(L113,G105:J124,2,0))</f>
        <v/>
      </c>
      <c r="Q113" s="23" t="str">
        <f>IF(K113="","",VLOOKUP(P113,LISTAS!$F$5:$G$204,2,0))</f>
        <v/>
      </c>
      <c r="R113" s="37" t="str">
        <f>IF(K113="","",VLOOKUP(L113,G105:J124,4,0))</f>
        <v/>
      </c>
      <c r="S113" s="24" t="str">
        <f t="shared" si="32"/>
        <v/>
      </c>
      <c r="T113" s="24" t="str">
        <f t="shared" si="33"/>
        <v/>
      </c>
    </row>
    <row r="114" spans="2:20" s="5" customFormat="1" ht="18.75" customHeight="1" x14ac:dyDescent="0.3">
      <c r="B114" s="21"/>
      <c r="C114" s="21" t="str">
        <f>IF(B114="","",VLOOKUP(B114,LISTAS!$F$5:$I$204,2,0))</f>
        <v/>
      </c>
      <c r="D114" s="21" t="str">
        <f>IF(B114="","",VLOOKUP(B114,LISTAS!$F$5:$I$207,4,0))</f>
        <v/>
      </c>
      <c r="E114" s="36"/>
      <c r="G114" s="32"/>
      <c r="H114" s="33"/>
      <c r="I114" s="33"/>
      <c r="J114" s="32"/>
      <c r="K114" s="32"/>
      <c r="L114" s="32" t="str">
        <f>IF(K114="","",LARGE(G105:G124,M114))</f>
        <v/>
      </c>
      <c r="M114" s="44">
        <v>10</v>
      </c>
      <c r="N114" s="26"/>
      <c r="O114" s="45" t="str">
        <f>IF(R114&lt;&gt;"",_xlfn.RANK.EQ(R114,R105:R124,0),"")</f>
        <v/>
      </c>
      <c r="P114" s="23" t="str">
        <f>IF(K114="","",VLOOKUP(L114,G105:J124,2,0))</f>
        <v/>
      </c>
      <c r="Q114" s="23" t="str">
        <f>IF(K114="","",VLOOKUP(P114,LISTAS!$F$5:$G$204,2,0))</f>
        <v/>
      </c>
      <c r="R114" s="37" t="str">
        <f>IF(K114="","",VLOOKUP(L114,G105:J124,4,0))</f>
        <v/>
      </c>
      <c r="S114" s="24" t="str">
        <f t="shared" si="32"/>
        <v/>
      </c>
      <c r="T114" s="24" t="str">
        <f t="shared" si="33"/>
        <v/>
      </c>
    </row>
    <row r="115" spans="2:20" s="5" customFormat="1" ht="18.75" customHeight="1" x14ac:dyDescent="0.3">
      <c r="B115" s="21"/>
      <c r="C115" s="21" t="str">
        <f>IF(B115="","",VLOOKUP(B115,LISTAS!$F$5:$I$204,2,0))</f>
        <v/>
      </c>
      <c r="D115" s="21" t="str">
        <f>IF(B115="","",VLOOKUP(B115,LISTAS!$F$5:$I$207,4,0))</f>
        <v/>
      </c>
      <c r="E115" s="36"/>
      <c r="G115" s="32"/>
      <c r="H115" s="33"/>
      <c r="I115" s="33"/>
      <c r="J115" s="32"/>
      <c r="K115" s="32"/>
      <c r="L115" s="32" t="str">
        <f>IF(K115="","",LARGE(G105:G124,M115))</f>
        <v/>
      </c>
      <c r="M115" s="44">
        <v>11</v>
      </c>
      <c r="N115" s="26"/>
      <c r="O115" s="45" t="str">
        <f>IF(R115&lt;&gt;"",_xlfn.RANK.EQ(R115,R105:R124,0),"")</f>
        <v/>
      </c>
      <c r="P115" s="23" t="str">
        <f>IF(K115="","",VLOOKUP(L115,G105:J124,2,0))</f>
        <v/>
      </c>
      <c r="Q115" s="23" t="str">
        <f>IF(K115="","",VLOOKUP(P115,LISTAS!$F$5:$G$204,2,0))</f>
        <v/>
      </c>
      <c r="R115" s="37" t="str">
        <f>IF(K115="","",VLOOKUP(L115,G105:J124,4,0))</f>
        <v/>
      </c>
      <c r="S115" s="24" t="str">
        <f t="shared" si="32"/>
        <v/>
      </c>
      <c r="T115" s="24" t="str">
        <f t="shared" si="33"/>
        <v/>
      </c>
    </row>
    <row r="116" spans="2:20" s="5" customFormat="1" ht="18.75" customHeight="1" x14ac:dyDescent="0.3">
      <c r="B116" s="21"/>
      <c r="C116" s="21" t="str">
        <f>IF(B116="","",VLOOKUP(B116,LISTAS!$F$5:$I$204,2,0))</f>
        <v/>
      </c>
      <c r="D116" s="21" t="str">
        <f>IF(B116="","",VLOOKUP(B116,LISTAS!$F$5:$I$207,4,0))</f>
        <v/>
      </c>
      <c r="E116" s="36"/>
      <c r="G116" s="32"/>
      <c r="H116" s="33"/>
      <c r="I116" s="33"/>
      <c r="J116" s="32"/>
      <c r="K116" s="32"/>
      <c r="L116" s="32" t="str">
        <f>IF(K116="","",LARGE(G105:G124,M116))</f>
        <v/>
      </c>
      <c r="M116" s="44">
        <v>12</v>
      </c>
      <c r="N116" s="26"/>
      <c r="O116" s="45" t="str">
        <f>IF(R116&lt;&gt;"",_xlfn.RANK.EQ(R116,R105:R124,0),"")</f>
        <v/>
      </c>
      <c r="P116" s="23" t="str">
        <f>IF(K116="","",VLOOKUP(L116,G105:J124,2,0))</f>
        <v/>
      </c>
      <c r="Q116" s="23" t="str">
        <f>IF(K116="","",VLOOKUP(P116,LISTAS!$F$5:$G$204,2,0))</f>
        <v/>
      </c>
      <c r="R116" s="37" t="str">
        <f>IF(K116="","",VLOOKUP(L116,G105:J124,4,0))</f>
        <v/>
      </c>
      <c r="S116" s="24" t="str">
        <f t="shared" si="32"/>
        <v/>
      </c>
      <c r="T116" s="24" t="str">
        <f t="shared" si="33"/>
        <v/>
      </c>
    </row>
    <row r="117" spans="2:20" s="5" customFormat="1" ht="18.75" customHeight="1" x14ac:dyDescent="0.3">
      <c r="B117" s="21"/>
      <c r="C117" s="21" t="str">
        <f>IF(B117="","",VLOOKUP(B117,LISTAS!$F$5:$I$204,2,0))</f>
        <v/>
      </c>
      <c r="D117" s="21" t="str">
        <f>IF(B117="","",VLOOKUP(B117,LISTAS!$F$5:$I$207,4,0))</f>
        <v/>
      </c>
      <c r="E117" s="36"/>
      <c r="G117" s="32"/>
      <c r="H117" s="33"/>
      <c r="I117" s="33"/>
      <c r="J117" s="32"/>
      <c r="K117" s="32"/>
      <c r="L117" s="32" t="str">
        <f>IF(K117="","",LARGE(G105:G124,M117))</f>
        <v/>
      </c>
      <c r="M117" s="44">
        <v>13</v>
      </c>
      <c r="N117" s="26"/>
      <c r="O117" s="45" t="str">
        <f>IF(R117&lt;&gt;"",_xlfn.RANK.EQ(R117,R105:R124,0),"")</f>
        <v/>
      </c>
      <c r="P117" s="23" t="str">
        <f>IF(K117="","",VLOOKUP(L117,G105:J124,2,0))</f>
        <v/>
      </c>
      <c r="Q117" s="23" t="str">
        <f>IF(K117="","",VLOOKUP(P117,LISTAS!$F$5:$G$204,2,0))</f>
        <v/>
      </c>
      <c r="R117" s="37" t="str">
        <f>IF(K117="","",VLOOKUP(L117,G105:J124,4,0))</f>
        <v/>
      </c>
      <c r="S117" s="24" t="str">
        <f t="shared" si="32"/>
        <v/>
      </c>
      <c r="T117" s="24" t="str">
        <f t="shared" si="33"/>
        <v/>
      </c>
    </row>
    <row r="118" spans="2:20" s="5" customFormat="1" ht="18.75" customHeight="1" x14ac:dyDescent="0.3">
      <c r="B118" s="21"/>
      <c r="C118" s="21" t="str">
        <f>IF(B118="","",VLOOKUP(B118,LISTAS!$F$5:$I$204,2,0))</f>
        <v/>
      </c>
      <c r="D118" s="21" t="str">
        <f>IF(B118="","",VLOOKUP(B118,LISTAS!$F$5:$I$207,4,0))</f>
        <v/>
      </c>
      <c r="E118" s="36"/>
      <c r="G118" s="32"/>
      <c r="H118" s="33"/>
      <c r="I118" s="33"/>
      <c r="J118" s="32"/>
      <c r="K118" s="32"/>
      <c r="L118" s="32" t="str">
        <f>IF(K118="","",LARGE(G105:G124,M118))</f>
        <v/>
      </c>
      <c r="M118" s="44">
        <v>14</v>
      </c>
      <c r="N118" s="26"/>
      <c r="O118" s="45" t="str">
        <f>IF(R118&lt;&gt;"",_xlfn.RANK.EQ(R118,R105:R124,0),"")</f>
        <v/>
      </c>
      <c r="P118" s="23" t="str">
        <f>IF(K118="","",VLOOKUP(L118,G105:J124,2,0))</f>
        <v/>
      </c>
      <c r="Q118" s="23" t="str">
        <f>IF(K118="","",VLOOKUP(P118,LISTAS!$F$5:$G$204,2,0))</f>
        <v/>
      </c>
      <c r="R118" s="37" t="str">
        <f>IF(K118="","",VLOOKUP(L118,G105:J124,4,0))</f>
        <v/>
      </c>
      <c r="S118" s="24" t="str">
        <f t="shared" si="32"/>
        <v/>
      </c>
      <c r="T118" s="24" t="str">
        <f t="shared" si="33"/>
        <v/>
      </c>
    </row>
    <row r="119" spans="2:20" s="5" customFormat="1" ht="18.75" customHeight="1" x14ac:dyDescent="0.3">
      <c r="B119" s="21"/>
      <c r="C119" s="21" t="str">
        <f>IF(B119="","",VLOOKUP(B119,LISTAS!$F$5:$I$204,2,0))</f>
        <v/>
      </c>
      <c r="D119" s="21" t="str">
        <f>IF(B119="","",VLOOKUP(B119,LISTAS!$F$5:$I$207,4,0))</f>
        <v/>
      </c>
      <c r="E119" s="36"/>
      <c r="G119" s="32"/>
      <c r="H119" s="33"/>
      <c r="I119" s="33"/>
      <c r="J119" s="32"/>
      <c r="K119" s="32"/>
      <c r="L119" s="32" t="str">
        <f>IF(K119="","",LARGE(G105:G124,M119))</f>
        <v/>
      </c>
      <c r="M119" s="44">
        <v>15</v>
      </c>
      <c r="N119" s="26"/>
      <c r="O119" s="45" t="str">
        <f>IF(R119&lt;&gt;"",_xlfn.RANK.EQ(R119,R105:R124,0),"")</f>
        <v/>
      </c>
      <c r="P119" s="23" t="str">
        <f>IF(K119="","",VLOOKUP(L119,G105:J124,2,0))</f>
        <v/>
      </c>
      <c r="Q119" s="23" t="str">
        <f>IF(K119="","",VLOOKUP(P119,LISTAS!$F$5:$G$204,2,0))</f>
        <v/>
      </c>
      <c r="R119" s="37" t="str">
        <f>IF(K119="","",VLOOKUP(L119,G105:J124,4,0))</f>
        <v/>
      </c>
      <c r="S119" s="24" t="str">
        <f t="shared" si="32"/>
        <v/>
      </c>
      <c r="T119" s="24" t="str">
        <f t="shared" si="33"/>
        <v/>
      </c>
    </row>
    <row r="120" spans="2:20" s="5" customFormat="1" ht="18.75" customHeight="1" x14ac:dyDescent="0.3">
      <c r="B120" s="21"/>
      <c r="C120" s="21" t="str">
        <f>IF(B120="","",VLOOKUP(B120,LISTAS!$F$5:$I$204,2,0))</f>
        <v/>
      </c>
      <c r="D120" s="21" t="str">
        <f>IF(B120="","",VLOOKUP(B120,LISTAS!$F$5:$I$207,4,0))</f>
        <v/>
      </c>
      <c r="E120" s="36"/>
      <c r="G120" s="32"/>
      <c r="H120" s="33"/>
      <c r="I120" s="33"/>
      <c r="J120" s="32"/>
      <c r="K120" s="32"/>
      <c r="L120" s="32" t="str">
        <f>IF(K120="","",LARGE(G105:G124,M120))</f>
        <v/>
      </c>
      <c r="M120" s="44">
        <v>16</v>
      </c>
      <c r="N120" s="26"/>
      <c r="O120" s="45" t="str">
        <f>IF(R120&lt;&gt;"",_xlfn.RANK.EQ(R120,R105:R124,0),"")</f>
        <v/>
      </c>
      <c r="P120" s="23" t="str">
        <f>IF(K120="","",VLOOKUP(L120,G105:J124,2,0))</f>
        <v/>
      </c>
      <c r="Q120" s="23" t="str">
        <f>IF(K120="","",VLOOKUP(P120,LISTAS!$F$5:$G$204,2,0))</f>
        <v/>
      </c>
      <c r="R120" s="37" t="str">
        <f>IF(K120="","",VLOOKUP(L120,G105:J124,4,0))</f>
        <v/>
      </c>
      <c r="S120" s="24" t="str">
        <f t="shared" si="32"/>
        <v/>
      </c>
      <c r="T120" s="24" t="str">
        <f t="shared" si="33"/>
        <v/>
      </c>
    </row>
    <row r="121" spans="2:20" s="5" customFormat="1" ht="18.75" customHeight="1" x14ac:dyDescent="0.3">
      <c r="B121" s="21"/>
      <c r="C121" s="21" t="str">
        <f>IF(B121="","",VLOOKUP(B121,LISTAS!$F$5:$I$204,2,0))</f>
        <v/>
      </c>
      <c r="D121" s="21" t="str">
        <f>IF(B121="","",VLOOKUP(B121,LISTAS!$F$5:$I$207,4,0))</f>
        <v/>
      </c>
      <c r="E121" s="36"/>
      <c r="G121" s="32" t="str">
        <f t="shared" si="28"/>
        <v/>
      </c>
      <c r="H121" s="33" t="str">
        <f t="shared" ref="H121:I124" si="34">IF($K121="","",IF(B121="","",B121))</f>
        <v/>
      </c>
      <c r="I121" s="33" t="str">
        <f t="shared" si="34"/>
        <v/>
      </c>
      <c r="J121" s="32" t="str">
        <f t="shared" si="30"/>
        <v/>
      </c>
      <c r="K121" s="32" t="str">
        <f t="shared" si="31"/>
        <v/>
      </c>
      <c r="L121" s="32" t="str">
        <f>IF(K121="","",LARGE(G105:G124,M121))</f>
        <v/>
      </c>
      <c r="M121" s="44">
        <v>17</v>
      </c>
      <c r="N121" s="26"/>
      <c r="O121" s="45" t="str">
        <f>IF(R121&lt;&gt;"",_xlfn.RANK.EQ(R121,R105:R124,0),"")</f>
        <v/>
      </c>
      <c r="P121" s="23" t="str">
        <f>IF(K121="","",VLOOKUP(L121,G105:J124,2,0))</f>
        <v/>
      </c>
      <c r="Q121" s="23" t="str">
        <f>IF(K121="","",VLOOKUP(P121,LISTAS!$F$5:$G$204,2,0))</f>
        <v/>
      </c>
      <c r="R121" s="37" t="str">
        <f>IF(K121="","",VLOOKUP(L121,G105:J124,4,0))</f>
        <v/>
      </c>
      <c r="S121" s="24" t="str">
        <f t="shared" si="32"/>
        <v/>
      </c>
      <c r="T121" s="24" t="str">
        <f t="shared" si="33"/>
        <v/>
      </c>
    </row>
    <row r="122" spans="2:20" s="5" customFormat="1" ht="18.75" customHeight="1" x14ac:dyDescent="0.3">
      <c r="B122" s="21"/>
      <c r="C122" s="21" t="str">
        <f>IF(B122="","",VLOOKUP(B122,LISTAS!$F$5:$I$204,2,0))</f>
        <v/>
      </c>
      <c r="D122" s="21" t="str">
        <f>IF(B122="","",VLOOKUP(B122,LISTAS!$F$5:$I$207,4,0))</f>
        <v/>
      </c>
      <c r="E122" s="36"/>
      <c r="G122" s="32" t="str">
        <f t="shared" si="28"/>
        <v/>
      </c>
      <c r="H122" s="33" t="str">
        <f t="shared" si="34"/>
        <v/>
      </c>
      <c r="I122" s="33" t="str">
        <f t="shared" si="34"/>
        <v/>
      </c>
      <c r="J122" s="32" t="str">
        <f t="shared" si="30"/>
        <v/>
      </c>
      <c r="K122" s="32" t="str">
        <f t="shared" si="31"/>
        <v/>
      </c>
      <c r="L122" s="32" t="str">
        <f>IF(K122="","",LARGE(G105:G124,M122))</f>
        <v/>
      </c>
      <c r="M122" s="44">
        <v>18</v>
      </c>
      <c r="N122" s="26"/>
      <c r="O122" s="45" t="str">
        <f>IF(R122&lt;&gt;"",_xlfn.RANK.EQ(R122,R105:R124,0),"")</f>
        <v/>
      </c>
      <c r="P122" s="23" t="str">
        <f>IF(K122="","",VLOOKUP(L122,G105:J124,2,0))</f>
        <v/>
      </c>
      <c r="Q122" s="23" t="str">
        <f>IF(K122="","",VLOOKUP(P122,LISTAS!$F$5:$G$204,2,0))</f>
        <v/>
      </c>
      <c r="R122" s="37" t="str">
        <f>IF(K122="","",VLOOKUP(L122,G105:J124,4,0))</f>
        <v/>
      </c>
      <c r="S122" s="24" t="str">
        <f t="shared" si="32"/>
        <v/>
      </c>
      <c r="T122" s="24" t="str">
        <f t="shared" si="33"/>
        <v/>
      </c>
    </row>
    <row r="123" spans="2:20" s="5" customFormat="1" ht="18.75" customHeight="1" x14ac:dyDescent="0.3">
      <c r="B123" s="21"/>
      <c r="C123" s="21" t="str">
        <f>IF(B123="","",VLOOKUP(B123,LISTAS!$F$5:$I$204,2,0))</f>
        <v/>
      </c>
      <c r="D123" s="21" t="str">
        <f>IF(B123="","",VLOOKUP(B123,LISTAS!$F$5:$I$207,4,0))</f>
        <v/>
      </c>
      <c r="E123" s="36"/>
      <c r="G123" s="32"/>
      <c r="H123" s="33"/>
      <c r="I123" s="33"/>
      <c r="J123" s="32"/>
      <c r="K123" s="32"/>
      <c r="L123" s="32" t="str">
        <f>IF(K123="","",LARGE(G105:G124,M123))</f>
        <v/>
      </c>
      <c r="M123" s="44">
        <v>19</v>
      </c>
      <c r="N123" s="26"/>
      <c r="O123" s="45" t="str">
        <f>IF(R123&lt;&gt;"",_xlfn.RANK.EQ(R123,R105:R124,0),"")</f>
        <v/>
      </c>
      <c r="P123" s="23" t="str">
        <f>IF(K123="","",VLOOKUP(L123,G105:J124,2,0))</f>
        <v/>
      </c>
      <c r="Q123" s="23" t="str">
        <f>IF(K123="","",VLOOKUP(P123,LISTAS!$F$5:$G$204,2,0))</f>
        <v/>
      </c>
      <c r="R123" s="37" t="str">
        <f>IF(K123="","",VLOOKUP(L123,G105:J124,4,0))</f>
        <v/>
      </c>
      <c r="S123" s="24" t="str">
        <f t="shared" si="32"/>
        <v/>
      </c>
      <c r="T123" s="24" t="str">
        <f t="shared" si="33"/>
        <v/>
      </c>
    </row>
    <row r="124" spans="2:20" s="5" customFormat="1" ht="18.75" customHeight="1" x14ac:dyDescent="0.3">
      <c r="B124" s="21"/>
      <c r="C124" s="21" t="str">
        <f>IF(B124="","",VLOOKUP(B124,LISTAS!$F$5:$I$204,2,0))</f>
        <v/>
      </c>
      <c r="D124" s="21" t="str">
        <f>IF(B124="","",VLOOKUP(B124,LISTAS!$F$5:$I$207,4,0))</f>
        <v/>
      </c>
      <c r="E124" s="36"/>
      <c r="G124" s="32" t="str">
        <f t="shared" si="28"/>
        <v/>
      </c>
      <c r="H124" s="33" t="str">
        <f t="shared" si="34"/>
        <v/>
      </c>
      <c r="I124" s="33" t="str">
        <f t="shared" si="34"/>
        <v/>
      </c>
      <c r="J124" s="32" t="str">
        <f t="shared" si="30"/>
        <v/>
      </c>
      <c r="K124" s="32" t="str">
        <f t="shared" si="31"/>
        <v/>
      </c>
      <c r="L124" s="32" t="str">
        <f>IF(K124="","",LARGE(G105:G124,M124))</f>
        <v/>
      </c>
      <c r="M124" s="44">
        <v>20</v>
      </c>
      <c r="N124" s="26"/>
      <c r="O124" s="45" t="str">
        <f>IF(R124&lt;&gt;"",_xlfn.RANK.EQ(R124,R105:R124,0),"")</f>
        <v/>
      </c>
      <c r="P124" s="23" t="str">
        <f>IF(K124="","",VLOOKUP(L124,G105:J124,2,0))</f>
        <v/>
      </c>
      <c r="Q124" s="23" t="str">
        <f>IF(K124="","",VLOOKUP(P124,LISTAS!$F$5:$G$204,2,0))</f>
        <v/>
      </c>
      <c r="R124" s="37" t="str">
        <f>IF(K124="","",VLOOKUP(L124,G105:J124,4,0))</f>
        <v/>
      </c>
      <c r="S124" s="24" t="str">
        <f t="shared" si="32"/>
        <v/>
      </c>
      <c r="T124" s="24" t="str">
        <f t="shared" si="33"/>
        <v/>
      </c>
    </row>
    <row r="125" spans="2:20" ht="20.25" customHeight="1" x14ac:dyDescent="0.25"/>
    <row r="126" spans="2:20" ht="20.25" customHeight="1" x14ac:dyDescent="0.25"/>
    <row r="153" spans="1:1" x14ac:dyDescent="0.25">
      <c r="A153" s="2"/>
    </row>
    <row r="154" spans="1:1" x14ac:dyDescent="0.25">
      <c r="A154" s="2"/>
    </row>
    <row r="155" spans="1:1" x14ac:dyDescent="0.25">
      <c r="A155" s="15"/>
    </row>
    <row r="257" spans="1:1" x14ac:dyDescent="0.25">
      <c r="A257" s="2"/>
    </row>
    <row r="258" spans="1:1" x14ac:dyDescent="0.25">
      <c r="A258" s="2"/>
    </row>
    <row r="259" spans="1:1" x14ac:dyDescent="0.25">
      <c r="A259" s="15"/>
    </row>
    <row r="361" spans="1:1" x14ac:dyDescent="0.25">
      <c r="A361" s="2"/>
    </row>
    <row r="362" spans="1:1" x14ac:dyDescent="0.25">
      <c r="A362" s="2"/>
    </row>
    <row r="363" spans="1:1" x14ac:dyDescent="0.25">
      <c r="A363" s="15"/>
    </row>
  </sheetData>
  <mergeCells count="17">
    <mergeCell ref="B30:C30"/>
    <mergeCell ref="O30:T30"/>
    <mergeCell ref="B2:T3"/>
    <mergeCell ref="D5:E5"/>
    <mergeCell ref="B6:T6"/>
    <mergeCell ref="B7:C7"/>
    <mergeCell ref="O7:T7"/>
    <mergeCell ref="B79:T79"/>
    <mergeCell ref="B102:C102"/>
    <mergeCell ref="O102:T102"/>
    <mergeCell ref="B103:T103"/>
    <mergeCell ref="B31:T31"/>
    <mergeCell ref="B54:C54"/>
    <mergeCell ref="O54:T54"/>
    <mergeCell ref="B55:T55"/>
    <mergeCell ref="B78:C78"/>
    <mergeCell ref="O78:T78"/>
  </mergeCells>
  <pageMargins left="0.511811024" right="0.511811024" top="0.78740157499999996" bottom="0.78740157499999996" header="0.31496062000000002" footer="0.31496062000000002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600-000000000000}">
          <x14:formula1>
            <xm:f>LISTAS!$D$5:$D$6</xm:f>
          </x14:formula1>
          <xm:sqref>F7</xm:sqref>
        </x14:dataValidation>
        <x14:dataValidation type="list" allowBlank="1" showInputMessage="1" showErrorMessage="1" xr:uid="{00000000-0002-0000-0600-000001000000}">
          <x14:formula1>
            <xm:f>LISTAS!$F$5:$F$204</xm:f>
          </x14:formula1>
          <xm:sqref>B9:B28 B33:B52 B57:B76 B81:B100 B105:B124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363"/>
  <sheetViews>
    <sheetView topLeftCell="B1" workbookViewId="0">
      <selection activeCell="B7" sqref="B7:C7"/>
    </sheetView>
  </sheetViews>
  <sheetFormatPr defaultRowHeight="14.25" x14ac:dyDescent="0.25"/>
  <cols>
    <col min="1" max="1" width="1.28515625" style="5" customWidth="1"/>
    <col min="2" max="2" width="36.7109375" style="2" customWidth="1"/>
    <col min="3" max="3" width="22" style="2" bestFit="1" customWidth="1"/>
    <col min="4" max="5" width="16" style="2" customWidth="1"/>
    <col min="6" max="6" width="4.7109375" style="2" bestFit="1" customWidth="1"/>
    <col min="7" max="11" width="9.140625" style="2" hidden="1" customWidth="1"/>
    <col min="12" max="12" width="7.5703125" style="2" hidden="1" customWidth="1"/>
    <col min="13" max="13" width="3.42578125" style="2" hidden="1" customWidth="1"/>
    <col min="14" max="14" width="3.42578125" style="2" customWidth="1"/>
    <col min="15" max="15" width="18.42578125" style="2" bestFit="1" customWidth="1"/>
    <col min="16" max="16" width="36.7109375" style="2" customWidth="1"/>
    <col min="17" max="18" width="16" style="2" customWidth="1"/>
    <col min="19" max="20" width="16" style="31" customWidth="1"/>
    <col min="21" max="16384" width="9.140625" style="2"/>
  </cols>
  <sheetData>
    <row r="1" spans="1:20" s="5" customFormat="1" ht="6" customHeight="1" x14ac:dyDescent="0.25">
      <c r="B1" s="6"/>
      <c r="C1" s="6"/>
      <c r="D1" s="6"/>
      <c r="E1" s="6"/>
      <c r="G1" s="7"/>
      <c r="H1" s="8"/>
      <c r="I1" s="8"/>
      <c r="J1" s="8"/>
      <c r="K1" s="9"/>
      <c r="L1" s="8"/>
      <c r="S1" s="30"/>
      <c r="T1" s="30"/>
    </row>
    <row r="2" spans="1:20" s="1" customFormat="1" ht="60.75" customHeight="1" x14ac:dyDescent="0.25"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</row>
    <row r="3" spans="1:20" s="1" customFormat="1" ht="60.75" customHeight="1" x14ac:dyDescent="0.25"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</row>
    <row r="4" spans="1:20" x14ac:dyDescent="0.25">
      <c r="A4" s="2"/>
      <c r="G4" s="7"/>
      <c r="H4" s="8"/>
      <c r="I4" s="8"/>
      <c r="J4" s="8"/>
      <c r="K4" s="9"/>
      <c r="L4" s="8"/>
    </row>
    <row r="5" spans="1:20" x14ac:dyDescent="0.25">
      <c r="A5" s="2"/>
      <c r="D5" s="62"/>
      <c r="E5" s="63"/>
      <c r="F5" s="10"/>
      <c r="G5" s="7"/>
      <c r="H5" s="8"/>
      <c r="I5" s="8"/>
      <c r="J5" s="8"/>
      <c r="K5" s="9"/>
      <c r="L5" s="8"/>
    </row>
    <row r="6" spans="1:20" ht="32.25" customHeight="1" x14ac:dyDescent="0.25">
      <c r="A6" s="2"/>
      <c r="B6" s="59" t="s">
        <v>27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1"/>
    </row>
    <row r="7" spans="1:20" ht="20.25" customHeight="1" x14ac:dyDescent="0.25">
      <c r="A7" s="2"/>
      <c r="B7" s="54" t="s">
        <v>10</v>
      </c>
      <c r="C7" s="55"/>
      <c r="E7" s="34" t="s">
        <v>11</v>
      </c>
      <c r="F7" s="35" t="s">
        <v>12</v>
      </c>
      <c r="G7" s="11"/>
      <c r="H7" s="12"/>
      <c r="I7" s="12"/>
      <c r="J7" s="12"/>
      <c r="K7" s="13"/>
      <c r="L7" s="12"/>
      <c r="M7" s="14"/>
      <c r="N7" s="43"/>
      <c r="O7" s="56" t="s">
        <v>13</v>
      </c>
      <c r="P7" s="57"/>
      <c r="Q7" s="57"/>
      <c r="R7" s="57"/>
      <c r="S7" s="57"/>
      <c r="T7" s="58"/>
    </row>
    <row r="8" spans="1:20" s="15" customFormat="1" ht="28.5" customHeight="1" x14ac:dyDescent="0.25">
      <c r="B8" s="16" t="s">
        <v>14</v>
      </c>
      <c r="C8" s="16" t="s">
        <v>1</v>
      </c>
      <c r="D8" s="16" t="s">
        <v>15</v>
      </c>
      <c r="E8" s="16" t="s">
        <v>2</v>
      </c>
      <c r="F8" s="17"/>
      <c r="G8" s="18"/>
      <c r="H8" s="19"/>
      <c r="I8" s="19"/>
      <c r="J8" s="19"/>
      <c r="K8" s="20"/>
      <c r="L8" s="19"/>
      <c r="M8" s="18"/>
      <c r="N8" s="18"/>
      <c r="O8" s="27" t="s">
        <v>4</v>
      </c>
      <c r="P8" s="27" t="s">
        <v>14</v>
      </c>
      <c r="Q8" s="27" t="s">
        <v>1</v>
      </c>
      <c r="R8" s="27" t="s">
        <v>2</v>
      </c>
      <c r="S8" s="42" t="s">
        <v>17</v>
      </c>
      <c r="T8" s="42" t="s">
        <v>18</v>
      </c>
    </row>
    <row r="9" spans="1:20" s="5" customFormat="1" ht="18.75" customHeight="1" x14ac:dyDescent="0.25">
      <c r="B9" s="21"/>
      <c r="C9" s="21" t="str">
        <f>IF(B9="","",VLOOKUP(B9,LISTAS!$F$5:$I$204,2,0))</f>
        <v/>
      </c>
      <c r="D9" s="21" t="str">
        <f>IF(B9="","",VLOOKUP(B9,LISTAS!$F$5:$I$207,4,0))</f>
        <v/>
      </c>
      <c r="E9" s="36"/>
      <c r="G9" s="32" t="str">
        <f t="shared" ref="G9:G28" si="0">IF(E9="","",E9+(ROW(E9)/10000))</f>
        <v/>
      </c>
      <c r="H9" s="33" t="str">
        <f t="shared" ref="H9:I15" si="1">IF($K9="","",IF(B9="","",B9))</f>
        <v/>
      </c>
      <c r="I9" s="33" t="str">
        <f t="shared" si="1"/>
        <v/>
      </c>
      <c r="J9" s="32" t="str">
        <f t="shared" ref="J9:J28" si="2">IF($K9="","",E9)</f>
        <v/>
      </c>
      <c r="K9" s="32" t="str">
        <f t="shared" ref="K9:K28" si="3">G9</f>
        <v/>
      </c>
      <c r="L9" s="32" t="str">
        <f>IF(K9="","",LARGE(G9:G28,M9))</f>
        <v/>
      </c>
      <c r="M9" s="44">
        <v>1</v>
      </c>
      <c r="N9" s="22"/>
      <c r="O9" s="45" t="str">
        <f>IF(R9&lt;&gt;"",_xlfn.RANK.EQ(R9,R9:R28,0),"")</f>
        <v/>
      </c>
      <c r="P9" s="23" t="str">
        <f>IF(K9="","",VLOOKUP(L9,G9:J28,2,0))</f>
        <v/>
      </c>
      <c r="Q9" s="23" t="str">
        <f>IF(K9="","",VLOOKUP(P9,LISTAS!$F$5:$G$204,2,0))</f>
        <v/>
      </c>
      <c r="R9" s="37" t="str">
        <f>IF(K9="","",VLOOKUP(L9,G9:J28,4,0))</f>
        <v/>
      </c>
      <c r="S9" s="24" t="str">
        <f>IF($O9="","",IF($O9=1,400,IF($O9=2,340,IF($O9=3,300,IF($O9=4,280,IF($O9=5,270,IF($O9=6,260,IF($O9=7,250,IF($O9=8,240,IF($O9=9,200,IF($O9=10,200,IF($O9=11,200,IF($O9=12,200,IF($O9=13,200,IF($O9=14,200,IF($O9=15,200,IF($O9=16,200,IF($O9&gt;16,"",""))))))))))))))))))</f>
        <v/>
      </c>
      <c r="T9" s="24" t="str">
        <f>IF(O9="","",IF($F$7="NÃO","",IF(O9=1,400,IF(O9=2,340,IF(O9=3,300,IF(O9=4,280,IF(O9=5,270,IF(O9=6,260,IF(O9=7,250,IF(O9=8,240,IF(O9=9,200,IF(O9=10,200,IF(O9=11,200,IF(O9=12,200,IF(O9=13,200,IF(O9=14,200,IF(O9=15,200,IF(O9=16,200,IF(O9&gt;16,"","")))))))))))))))))))</f>
        <v/>
      </c>
    </row>
    <row r="10" spans="1:20" s="5" customFormat="1" ht="18.75" customHeight="1" x14ac:dyDescent="0.25">
      <c r="B10" s="21"/>
      <c r="C10" s="21" t="str">
        <f>IF(B10="","",VLOOKUP(B10,LISTAS!$F$5:$I$204,2,0))</f>
        <v/>
      </c>
      <c r="D10" s="21" t="str">
        <f>IF(B10="","",VLOOKUP(B10,LISTAS!$F$5:$I$207,4,0))</f>
        <v/>
      </c>
      <c r="E10" s="36"/>
      <c r="G10" s="32" t="str">
        <f t="shared" si="0"/>
        <v/>
      </c>
      <c r="H10" s="33" t="str">
        <f t="shared" si="1"/>
        <v/>
      </c>
      <c r="I10" s="33" t="str">
        <f t="shared" si="1"/>
        <v/>
      </c>
      <c r="J10" s="32" t="str">
        <f t="shared" si="2"/>
        <v/>
      </c>
      <c r="K10" s="32" t="str">
        <f t="shared" si="3"/>
        <v/>
      </c>
      <c r="L10" s="32" t="str">
        <f>IF(K10="","",LARGE(G9:G28,M10))</f>
        <v/>
      </c>
      <c r="M10" s="44">
        <v>2</v>
      </c>
      <c r="N10" s="25"/>
      <c r="O10" s="45" t="str">
        <f>IF(R10&lt;&gt;"",_xlfn.RANK.EQ(R10,R9:R28,0),"")</f>
        <v/>
      </c>
      <c r="P10" s="23" t="str">
        <f>IF(K10="","",VLOOKUP(L10,G9:J28,2,0))</f>
        <v/>
      </c>
      <c r="Q10" s="23" t="str">
        <f>IF(K10="","",VLOOKUP(P10,LISTAS!$F$5:$G$204,2,0))</f>
        <v/>
      </c>
      <c r="R10" s="37" t="str">
        <f>IF(K10="","",VLOOKUP(L10,G9:J28,4,0))</f>
        <v/>
      </c>
      <c r="S10" s="24" t="str">
        <f t="shared" ref="S10:S28" si="4">IF($O10="","",IF($O10=1,400,IF($O10=2,340,IF($O10=3,300,IF($O10=4,280,IF($O10=5,270,IF($O10=6,260,IF($O10=7,250,IF($O10=8,240,IF($O10=9,200,IF($O10=10,200,IF($O10=11,200,IF($O10=12,200,IF($O10=13,200,IF($O10=14,200,IF($O10=15,200,IF($O10=16,200,IF($O10&gt;16,"",""))))))))))))))))))</f>
        <v/>
      </c>
      <c r="T10" s="24" t="str">
        <f t="shared" ref="T10:T28" si="5">IF(O10="","",IF($F$7="NÃO","",IF(O10=1,400,IF(O10=2,340,IF(O10=3,300,IF(O10=4,280,IF(O10=5,270,IF(O10=6,260,IF(O10=7,250,IF(O10=8,240,IF(O10=9,200,IF(O10=10,200,IF(O10=11,200,IF(O10=12,200,IF(O10=13,200,IF(O10=14,200,IF(O10=15,200,IF(O10=16,200,IF(O10&gt;16,"","")))))))))))))))))))</f>
        <v/>
      </c>
    </row>
    <row r="11" spans="1:20" s="5" customFormat="1" ht="18.75" customHeight="1" x14ac:dyDescent="0.3">
      <c r="B11" s="21"/>
      <c r="C11" s="21" t="str">
        <f>IF(B11="","",VLOOKUP(B11,LISTAS!$F$5:$I$204,2,0))</f>
        <v/>
      </c>
      <c r="D11" s="21" t="str">
        <f>IF(B11="","",VLOOKUP(B11,LISTAS!$F$5:$I$207,4,0))</f>
        <v/>
      </c>
      <c r="E11" s="36"/>
      <c r="G11" s="32" t="str">
        <f t="shared" si="0"/>
        <v/>
      </c>
      <c r="H11" s="33" t="str">
        <f t="shared" si="1"/>
        <v/>
      </c>
      <c r="I11" s="33" t="str">
        <f t="shared" si="1"/>
        <v/>
      </c>
      <c r="J11" s="32" t="str">
        <f t="shared" si="2"/>
        <v/>
      </c>
      <c r="K11" s="32" t="str">
        <f t="shared" si="3"/>
        <v/>
      </c>
      <c r="L11" s="32" t="str">
        <f>IF(K11="","",LARGE(G9:G28,M11))</f>
        <v/>
      </c>
      <c r="M11" s="44">
        <v>3</v>
      </c>
      <c r="N11" s="26"/>
      <c r="O11" s="45" t="str">
        <f>IF(R11&lt;&gt;"",_xlfn.RANK.EQ(R11,R9:R28,0),"")</f>
        <v/>
      </c>
      <c r="P11" s="23" t="str">
        <f>IF(K11="","",VLOOKUP(L11,G9:J28,2,0))</f>
        <v/>
      </c>
      <c r="Q11" s="23" t="str">
        <f>IF(K11="","",VLOOKUP(P11,LISTAS!$F$5:$G$204,2,0))</f>
        <v/>
      </c>
      <c r="R11" s="37" t="str">
        <f>IF(K11="","",VLOOKUP(L11,G9:J28,4,0))</f>
        <v/>
      </c>
      <c r="S11" s="24" t="str">
        <f t="shared" si="4"/>
        <v/>
      </c>
      <c r="T11" s="24" t="str">
        <f t="shared" si="5"/>
        <v/>
      </c>
    </row>
    <row r="12" spans="1:20" s="5" customFormat="1" ht="18.75" customHeight="1" x14ac:dyDescent="0.3">
      <c r="B12" s="21"/>
      <c r="C12" s="21" t="str">
        <f>IF(B12="","",VLOOKUP(B12,LISTAS!$F$5:$I$204,2,0))</f>
        <v/>
      </c>
      <c r="D12" s="21" t="str">
        <f>IF(B12="","",VLOOKUP(B12,LISTAS!$F$5:$I$207,4,0))</f>
        <v/>
      </c>
      <c r="E12" s="36"/>
      <c r="G12" s="32" t="str">
        <f t="shared" si="0"/>
        <v/>
      </c>
      <c r="H12" s="33" t="str">
        <f t="shared" si="1"/>
        <v/>
      </c>
      <c r="I12" s="33" t="str">
        <f t="shared" si="1"/>
        <v/>
      </c>
      <c r="J12" s="32" t="str">
        <f t="shared" si="2"/>
        <v/>
      </c>
      <c r="K12" s="32" t="str">
        <f t="shared" si="3"/>
        <v/>
      </c>
      <c r="L12" s="32" t="str">
        <f>IF(K12="","",LARGE(G9:G28,M12))</f>
        <v/>
      </c>
      <c r="M12" s="44">
        <v>4</v>
      </c>
      <c r="N12" s="26"/>
      <c r="O12" s="45" t="str">
        <f>IF(R12&lt;&gt;"",_xlfn.RANK.EQ(R12,R9:R28,0),"")</f>
        <v/>
      </c>
      <c r="P12" s="23" t="str">
        <f>IF(K12="","",VLOOKUP(L12,G9:J28,2,0))</f>
        <v/>
      </c>
      <c r="Q12" s="23" t="str">
        <f>IF(K12="","",VLOOKUP(P12,LISTAS!$F$5:$G$204,2,0))</f>
        <v/>
      </c>
      <c r="R12" s="37" t="str">
        <f>IF(K12="","",VLOOKUP(L12,G9:J28,4,0))</f>
        <v/>
      </c>
      <c r="S12" s="24" t="str">
        <f t="shared" si="4"/>
        <v/>
      </c>
      <c r="T12" s="24" t="str">
        <f t="shared" si="5"/>
        <v/>
      </c>
    </row>
    <row r="13" spans="1:20" s="5" customFormat="1" ht="18.75" customHeight="1" x14ac:dyDescent="0.3">
      <c r="B13" s="21"/>
      <c r="C13" s="21" t="str">
        <f>IF(B13="","",VLOOKUP(B13,LISTAS!$F$5:$I$204,2,0))</f>
        <v/>
      </c>
      <c r="D13" s="21" t="str">
        <f>IF(B13="","",VLOOKUP(B13,LISTAS!$F$5:$I$207,4,0))</f>
        <v/>
      </c>
      <c r="E13" s="36"/>
      <c r="G13" s="32" t="str">
        <f t="shared" si="0"/>
        <v/>
      </c>
      <c r="H13" s="33" t="str">
        <f t="shared" si="1"/>
        <v/>
      </c>
      <c r="I13" s="33" t="str">
        <f t="shared" si="1"/>
        <v/>
      </c>
      <c r="J13" s="32" t="str">
        <f t="shared" si="2"/>
        <v/>
      </c>
      <c r="K13" s="32" t="str">
        <f t="shared" si="3"/>
        <v/>
      </c>
      <c r="L13" s="32" t="str">
        <f>IF(K13="","",LARGE(G9:G28,M13))</f>
        <v/>
      </c>
      <c r="M13" s="44">
        <v>5</v>
      </c>
      <c r="N13" s="26"/>
      <c r="O13" s="45" t="str">
        <f>IF(R13&lt;&gt;"",_xlfn.RANK.EQ(R13,R9:R28,0),"")</f>
        <v/>
      </c>
      <c r="P13" s="23" t="str">
        <f>IF(K13="","",VLOOKUP(L13,G9:J28,2,0))</f>
        <v/>
      </c>
      <c r="Q13" s="23" t="str">
        <f>IF(K13="","",VLOOKUP(P13,LISTAS!$F$5:$G$204,2,0))</f>
        <v/>
      </c>
      <c r="R13" s="37" t="str">
        <f>IF(K13="","",VLOOKUP(L13,G9:J28,4,0))</f>
        <v/>
      </c>
      <c r="S13" s="24" t="str">
        <f t="shared" si="4"/>
        <v/>
      </c>
      <c r="T13" s="24" t="str">
        <f t="shared" si="5"/>
        <v/>
      </c>
    </row>
    <row r="14" spans="1:20" s="5" customFormat="1" ht="18.75" customHeight="1" x14ac:dyDescent="0.3">
      <c r="B14" s="21"/>
      <c r="C14" s="21" t="str">
        <f>IF(B14="","",VLOOKUP(B14,LISTAS!$F$5:$I$204,2,0))</f>
        <v/>
      </c>
      <c r="D14" s="21" t="str">
        <f>IF(B14="","",VLOOKUP(B14,LISTAS!$F$5:$I$207,4,0))</f>
        <v/>
      </c>
      <c r="E14" s="36"/>
      <c r="G14" s="32" t="str">
        <f t="shared" si="0"/>
        <v/>
      </c>
      <c r="H14" s="33" t="str">
        <f t="shared" si="1"/>
        <v/>
      </c>
      <c r="I14" s="33" t="str">
        <f t="shared" si="1"/>
        <v/>
      </c>
      <c r="J14" s="32" t="str">
        <f t="shared" si="2"/>
        <v/>
      </c>
      <c r="K14" s="32" t="str">
        <f t="shared" si="3"/>
        <v/>
      </c>
      <c r="L14" s="32" t="str">
        <f>IF(K14="","",LARGE(G9:G28,M14))</f>
        <v/>
      </c>
      <c r="M14" s="44">
        <v>6</v>
      </c>
      <c r="N14" s="26"/>
      <c r="O14" s="45" t="str">
        <f>IF(R14&lt;&gt;"",_xlfn.RANK.EQ(R14,R9:R28,0),"")</f>
        <v/>
      </c>
      <c r="P14" s="23" t="str">
        <f>IF(K14="","",VLOOKUP(L14,G9:J28,2,0))</f>
        <v/>
      </c>
      <c r="Q14" s="23" t="str">
        <f>IF(K14="","",VLOOKUP(P14,LISTAS!$F$5:$G$204,2,0))</f>
        <v/>
      </c>
      <c r="R14" s="37" t="str">
        <f>IF(K14="","",VLOOKUP(L14,G9:J28,4,0))</f>
        <v/>
      </c>
      <c r="S14" s="24" t="str">
        <f t="shared" si="4"/>
        <v/>
      </c>
      <c r="T14" s="24" t="str">
        <f t="shared" si="5"/>
        <v/>
      </c>
    </row>
    <row r="15" spans="1:20" s="5" customFormat="1" ht="18.75" customHeight="1" x14ac:dyDescent="0.3">
      <c r="B15" s="21"/>
      <c r="C15" s="21" t="str">
        <f>IF(B15="","",VLOOKUP(B15,LISTAS!$F$5:$I$204,2,0))</f>
        <v/>
      </c>
      <c r="D15" s="21" t="str">
        <f>IF(B15="","",VLOOKUP(B15,LISTAS!$F$5:$I$207,4,0))</f>
        <v/>
      </c>
      <c r="E15" s="36"/>
      <c r="G15" s="32" t="str">
        <f t="shared" si="0"/>
        <v/>
      </c>
      <c r="H15" s="33" t="str">
        <f t="shared" si="1"/>
        <v/>
      </c>
      <c r="I15" s="33" t="str">
        <f t="shared" si="1"/>
        <v/>
      </c>
      <c r="J15" s="32" t="str">
        <f t="shared" si="2"/>
        <v/>
      </c>
      <c r="K15" s="32" t="str">
        <f t="shared" si="3"/>
        <v/>
      </c>
      <c r="L15" s="32" t="str">
        <f>IF(K15="","",LARGE(G9:G28,M15))</f>
        <v/>
      </c>
      <c r="M15" s="44">
        <v>7</v>
      </c>
      <c r="N15" s="26"/>
      <c r="O15" s="45" t="str">
        <f>IF(R15&lt;&gt;"",_xlfn.RANK.EQ(R15,R9:R28,0),"")</f>
        <v/>
      </c>
      <c r="P15" s="23" t="str">
        <f>IF(K15="","",VLOOKUP(L15,G9:J28,2,0))</f>
        <v/>
      </c>
      <c r="Q15" s="23" t="str">
        <f>IF(K15="","",VLOOKUP(P15,LISTAS!$F$5:$G$204,2,0))</f>
        <v/>
      </c>
      <c r="R15" s="37" t="str">
        <f>IF(K15="","",VLOOKUP(L15,G9:J28,4,0))</f>
        <v/>
      </c>
      <c r="S15" s="24" t="str">
        <f t="shared" si="4"/>
        <v/>
      </c>
      <c r="T15" s="24" t="str">
        <f t="shared" si="5"/>
        <v/>
      </c>
    </row>
    <row r="16" spans="1:20" s="5" customFormat="1" ht="18.75" customHeight="1" x14ac:dyDescent="0.3">
      <c r="B16" s="21"/>
      <c r="C16" s="21" t="str">
        <f>IF(B16="","",VLOOKUP(B16,LISTAS!$F$5:$I$204,2,0))</f>
        <v/>
      </c>
      <c r="D16" s="21" t="str">
        <f>IF(B16="","",VLOOKUP(B16,LISTAS!$F$5:$I$207,4,0))</f>
        <v/>
      </c>
      <c r="E16" s="36"/>
      <c r="G16" s="32"/>
      <c r="H16" s="33"/>
      <c r="I16" s="33"/>
      <c r="J16" s="32"/>
      <c r="K16" s="32"/>
      <c r="L16" s="32" t="str">
        <f>IF(K16="","",LARGE(G9:G28,M16))</f>
        <v/>
      </c>
      <c r="M16" s="44">
        <v>8</v>
      </c>
      <c r="N16" s="26"/>
      <c r="O16" s="45" t="str">
        <f>IF(R16&lt;&gt;"",_xlfn.RANK.EQ(R16,R9:R28,0),"")</f>
        <v/>
      </c>
      <c r="P16" s="23" t="str">
        <f>IF(K16="","",VLOOKUP(L16,G9:J28,2,0))</f>
        <v/>
      </c>
      <c r="Q16" s="23" t="str">
        <f>IF(K16="","",VLOOKUP(P16,LISTAS!$F$5:$G$204,2,0))</f>
        <v/>
      </c>
      <c r="R16" s="37" t="str">
        <f>IF(K16="","",VLOOKUP(L16,G9:J28,4,0))</f>
        <v/>
      </c>
      <c r="S16" s="24" t="str">
        <f t="shared" si="4"/>
        <v/>
      </c>
      <c r="T16" s="24" t="str">
        <f t="shared" si="5"/>
        <v/>
      </c>
    </row>
    <row r="17" spans="1:20" s="5" customFormat="1" ht="18.75" customHeight="1" x14ac:dyDescent="0.3">
      <c r="B17" s="21"/>
      <c r="C17" s="21" t="str">
        <f>IF(B17="","",VLOOKUP(B17,LISTAS!$F$5:$I$204,2,0))</f>
        <v/>
      </c>
      <c r="D17" s="21" t="str">
        <f>IF(B17="","",VLOOKUP(B17,LISTAS!$F$5:$I$207,4,0))</f>
        <v/>
      </c>
      <c r="E17" s="36"/>
      <c r="G17" s="32"/>
      <c r="H17" s="33"/>
      <c r="I17" s="33"/>
      <c r="J17" s="32"/>
      <c r="K17" s="32"/>
      <c r="L17" s="32" t="str">
        <f>IF(K17="","",LARGE(G9:G28,M17))</f>
        <v/>
      </c>
      <c r="M17" s="44">
        <v>9</v>
      </c>
      <c r="N17" s="26"/>
      <c r="O17" s="45" t="str">
        <f>IF(R17&lt;&gt;"",_xlfn.RANK.EQ(R17,R9:R28,0),"")</f>
        <v/>
      </c>
      <c r="P17" s="23" t="str">
        <f>IF(K17="","",VLOOKUP(L17,G9:J28,2,0))</f>
        <v/>
      </c>
      <c r="Q17" s="23" t="str">
        <f>IF(K17="","",VLOOKUP(P17,LISTAS!$F$5:$G$204,2,0))</f>
        <v/>
      </c>
      <c r="R17" s="37" t="str">
        <f>IF(K17="","",VLOOKUP(L17,G9:J28,4,0))</f>
        <v/>
      </c>
      <c r="S17" s="24" t="str">
        <f t="shared" si="4"/>
        <v/>
      </c>
      <c r="T17" s="24" t="str">
        <f t="shared" si="5"/>
        <v/>
      </c>
    </row>
    <row r="18" spans="1:20" s="5" customFormat="1" ht="18.75" customHeight="1" x14ac:dyDescent="0.3">
      <c r="B18" s="21"/>
      <c r="C18" s="21" t="str">
        <f>IF(B18="","",VLOOKUP(B18,LISTAS!$F$5:$I$204,2,0))</f>
        <v/>
      </c>
      <c r="D18" s="21" t="str">
        <f>IF(B18="","",VLOOKUP(B18,LISTAS!$F$5:$I$207,4,0))</f>
        <v/>
      </c>
      <c r="E18" s="36"/>
      <c r="G18" s="32"/>
      <c r="H18" s="33"/>
      <c r="I18" s="33"/>
      <c r="J18" s="32"/>
      <c r="K18" s="32"/>
      <c r="L18" s="32" t="str">
        <f>IF(K18="","",LARGE(G9:G28,M18))</f>
        <v/>
      </c>
      <c r="M18" s="44">
        <v>10</v>
      </c>
      <c r="N18" s="26"/>
      <c r="O18" s="45" t="str">
        <f>IF(R18&lt;&gt;"",_xlfn.RANK.EQ(R18,R9:R28,0),"")</f>
        <v/>
      </c>
      <c r="P18" s="23" t="str">
        <f>IF(K18="","",VLOOKUP(L18,G9:J28,2,0))</f>
        <v/>
      </c>
      <c r="Q18" s="23" t="str">
        <f>IF(K18="","",VLOOKUP(P18,LISTAS!$F$5:$G$204,2,0))</f>
        <v/>
      </c>
      <c r="R18" s="37" t="str">
        <f>IF(K18="","",VLOOKUP(L18,G9:J28,4,0))</f>
        <v/>
      </c>
      <c r="S18" s="24" t="str">
        <f t="shared" si="4"/>
        <v/>
      </c>
      <c r="T18" s="24" t="str">
        <f t="shared" si="5"/>
        <v/>
      </c>
    </row>
    <row r="19" spans="1:20" s="5" customFormat="1" ht="18.75" customHeight="1" x14ac:dyDescent="0.3">
      <c r="B19" s="21"/>
      <c r="C19" s="21" t="str">
        <f>IF(B19="","",VLOOKUP(B19,LISTAS!$F$5:$I$204,2,0))</f>
        <v/>
      </c>
      <c r="D19" s="21" t="str">
        <f>IF(B19="","",VLOOKUP(B19,LISTAS!$F$5:$I$207,4,0))</f>
        <v/>
      </c>
      <c r="E19" s="36"/>
      <c r="G19" s="32"/>
      <c r="H19" s="33"/>
      <c r="I19" s="33"/>
      <c r="J19" s="32"/>
      <c r="K19" s="32"/>
      <c r="L19" s="32" t="str">
        <f>IF(K19="","",LARGE(G9:G28,M19))</f>
        <v/>
      </c>
      <c r="M19" s="44">
        <v>11</v>
      </c>
      <c r="N19" s="26"/>
      <c r="O19" s="45" t="str">
        <f>IF(R19&lt;&gt;"",_xlfn.RANK.EQ(R19,R9:R28,0),"")</f>
        <v/>
      </c>
      <c r="P19" s="23" t="str">
        <f>IF(K19="","",VLOOKUP(L19,G9:J28,2,0))</f>
        <v/>
      </c>
      <c r="Q19" s="23" t="str">
        <f>IF(K19="","",VLOOKUP(P19,LISTAS!$F$5:$G$204,2,0))</f>
        <v/>
      </c>
      <c r="R19" s="37" t="str">
        <f>IF(K19="","",VLOOKUP(L19,G9:J28,4,0))</f>
        <v/>
      </c>
      <c r="S19" s="24" t="str">
        <f t="shared" si="4"/>
        <v/>
      </c>
      <c r="T19" s="24" t="str">
        <f t="shared" si="5"/>
        <v/>
      </c>
    </row>
    <row r="20" spans="1:20" s="5" customFormat="1" ht="18.75" customHeight="1" x14ac:dyDescent="0.3">
      <c r="B20" s="21"/>
      <c r="C20" s="21" t="str">
        <f>IF(B20="","",VLOOKUP(B20,LISTAS!$F$5:$I$204,2,0))</f>
        <v/>
      </c>
      <c r="D20" s="21" t="str">
        <f>IF(B20="","",VLOOKUP(B20,LISTAS!$F$5:$I$207,4,0))</f>
        <v/>
      </c>
      <c r="E20" s="36"/>
      <c r="G20" s="32"/>
      <c r="H20" s="33"/>
      <c r="I20" s="33"/>
      <c r="J20" s="32"/>
      <c r="K20" s="32"/>
      <c r="L20" s="32" t="str">
        <f>IF(K20="","",LARGE(G9:G28,M20))</f>
        <v/>
      </c>
      <c r="M20" s="44">
        <v>12</v>
      </c>
      <c r="N20" s="26"/>
      <c r="O20" s="45" t="str">
        <f>IF(R20&lt;&gt;"",_xlfn.RANK.EQ(R20,R9:R28,0),"")</f>
        <v/>
      </c>
      <c r="P20" s="23" t="str">
        <f>IF(K20="","",VLOOKUP(L20,G9:J28,2,0))</f>
        <v/>
      </c>
      <c r="Q20" s="23" t="str">
        <f>IF(K20="","",VLOOKUP(P20,LISTAS!$F$5:$G$204,2,0))</f>
        <v/>
      </c>
      <c r="R20" s="37" t="str">
        <f>IF(K20="","",VLOOKUP(L20,G9:J28,4,0))</f>
        <v/>
      </c>
      <c r="S20" s="24" t="str">
        <f t="shared" si="4"/>
        <v/>
      </c>
      <c r="T20" s="24" t="str">
        <f t="shared" si="5"/>
        <v/>
      </c>
    </row>
    <row r="21" spans="1:20" s="5" customFormat="1" ht="18.75" customHeight="1" x14ac:dyDescent="0.3">
      <c r="B21" s="21"/>
      <c r="C21" s="21" t="str">
        <f>IF(B21="","",VLOOKUP(B21,LISTAS!$F$5:$I$204,2,0))</f>
        <v/>
      </c>
      <c r="D21" s="21" t="str">
        <f>IF(B21="","",VLOOKUP(B21,LISTAS!$F$5:$I$207,4,0))</f>
        <v/>
      </c>
      <c r="E21" s="36"/>
      <c r="G21" s="32"/>
      <c r="H21" s="33"/>
      <c r="I21" s="33"/>
      <c r="J21" s="32"/>
      <c r="K21" s="32"/>
      <c r="L21" s="32" t="str">
        <f>IF(K21="","",LARGE(G9:G28,M21))</f>
        <v/>
      </c>
      <c r="M21" s="44">
        <v>13</v>
      </c>
      <c r="N21" s="26"/>
      <c r="O21" s="45" t="str">
        <f>IF(R21&lt;&gt;"",_xlfn.RANK.EQ(R21,R9:R28,0),"")</f>
        <v/>
      </c>
      <c r="P21" s="23" t="str">
        <f>IF(K21="","",VLOOKUP(L21,G9:J28,2,0))</f>
        <v/>
      </c>
      <c r="Q21" s="23" t="str">
        <f>IF(K21="","",VLOOKUP(P21,LISTAS!$F$5:$G$204,2,0))</f>
        <v/>
      </c>
      <c r="R21" s="37" t="str">
        <f>IF(K21="","",VLOOKUP(L21,G9:J28,4,0))</f>
        <v/>
      </c>
      <c r="S21" s="24" t="str">
        <f t="shared" si="4"/>
        <v/>
      </c>
      <c r="T21" s="24" t="str">
        <f t="shared" si="5"/>
        <v/>
      </c>
    </row>
    <row r="22" spans="1:20" s="5" customFormat="1" ht="18.75" customHeight="1" x14ac:dyDescent="0.3">
      <c r="B22" s="21"/>
      <c r="C22" s="21" t="str">
        <f>IF(B22="","",VLOOKUP(B22,LISTAS!$F$5:$I$204,2,0))</f>
        <v/>
      </c>
      <c r="D22" s="21" t="str">
        <f>IF(B22="","",VLOOKUP(B22,LISTAS!$F$5:$I$207,4,0))</f>
        <v/>
      </c>
      <c r="E22" s="36"/>
      <c r="G22" s="32"/>
      <c r="H22" s="33"/>
      <c r="I22" s="33"/>
      <c r="J22" s="32"/>
      <c r="K22" s="32"/>
      <c r="L22" s="32" t="str">
        <f>IF(K22="","",LARGE(G9:G28,M22))</f>
        <v/>
      </c>
      <c r="M22" s="44">
        <v>14</v>
      </c>
      <c r="N22" s="26"/>
      <c r="O22" s="45" t="str">
        <f>IF(R22&lt;&gt;"",_xlfn.RANK.EQ(R22,R9:R28,0),"")</f>
        <v/>
      </c>
      <c r="P22" s="23" t="str">
        <f>IF(K22="","",VLOOKUP(L22,G9:J28,2,0))</f>
        <v/>
      </c>
      <c r="Q22" s="23" t="str">
        <f>IF(K22="","",VLOOKUP(P22,LISTAS!$F$5:$G$204,2,0))</f>
        <v/>
      </c>
      <c r="R22" s="37" t="str">
        <f>IF(K22="","",VLOOKUP(L22,G9:J28,4,0))</f>
        <v/>
      </c>
      <c r="S22" s="24" t="str">
        <f t="shared" si="4"/>
        <v/>
      </c>
      <c r="T22" s="24" t="str">
        <f t="shared" si="5"/>
        <v/>
      </c>
    </row>
    <row r="23" spans="1:20" s="5" customFormat="1" ht="18.75" customHeight="1" x14ac:dyDescent="0.3">
      <c r="B23" s="21"/>
      <c r="C23" s="21" t="str">
        <f>IF(B23="","",VLOOKUP(B23,LISTAS!$F$5:$I$204,2,0))</f>
        <v/>
      </c>
      <c r="D23" s="21" t="str">
        <f>IF(B23="","",VLOOKUP(B23,LISTAS!$F$5:$I$207,4,0))</f>
        <v/>
      </c>
      <c r="E23" s="36"/>
      <c r="G23" s="32"/>
      <c r="H23" s="33"/>
      <c r="I23" s="33"/>
      <c r="J23" s="32"/>
      <c r="K23" s="32"/>
      <c r="L23" s="32" t="str">
        <f>IF(K23="","",LARGE(G9:G28,M23))</f>
        <v/>
      </c>
      <c r="M23" s="44">
        <v>15</v>
      </c>
      <c r="N23" s="26"/>
      <c r="O23" s="45" t="str">
        <f>IF(R23&lt;&gt;"",_xlfn.RANK.EQ(R23,R9:R28,0),"")</f>
        <v/>
      </c>
      <c r="P23" s="23" t="str">
        <f>IF(K23="","",VLOOKUP(L23,G9:J28,2,0))</f>
        <v/>
      </c>
      <c r="Q23" s="23" t="str">
        <f>IF(K23="","",VLOOKUP(P23,LISTAS!$F$5:$G$204,2,0))</f>
        <v/>
      </c>
      <c r="R23" s="37" t="str">
        <f>IF(K23="","",VLOOKUP(L23,G9:J28,4,0))</f>
        <v/>
      </c>
      <c r="S23" s="24" t="str">
        <f t="shared" si="4"/>
        <v/>
      </c>
      <c r="T23" s="24" t="str">
        <f t="shared" si="5"/>
        <v/>
      </c>
    </row>
    <row r="24" spans="1:20" s="5" customFormat="1" ht="18.75" customHeight="1" x14ac:dyDescent="0.3">
      <c r="B24" s="21"/>
      <c r="C24" s="21" t="str">
        <f>IF(B24="","",VLOOKUP(B24,LISTAS!$F$5:$I$204,2,0))</f>
        <v/>
      </c>
      <c r="D24" s="21" t="str">
        <f>IF(B24="","",VLOOKUP(B24,LISTAS!$F$5:$I$207,4,0))</f>
        <v/>
      </c>
      <c r="E24" s="36"/>
      <c r="G24" s="32"/>
      <c r="H24" s="33"/>
      <c r="I24" s="33"/>
      <c r="J24" s="32"/>
      <c r="K24" s="32"/>
      <c r="L24" s="32" t="str">
        <f>IF(K24="","",LARGE(G9:G28,M24))</f>
        <v/>
      </c>
      <c r="M24" s="44">
        <v>16</v>
      </c>
      <c r="N24" s="26"/>
      <c r="O24" s="45" t="str">
        <f>IF(R24&lt;&gt;"",_xlfn.RANK.EQ(R24,R9:R28,0),"")</f>
        <v/>
      </c>
      <c r="P24" s="23" t="str">
        <f>IF(K24="","",VLOOKUP(L24,G9:J28,2,0))</f>
        <v/>
      </c>
      <c r="Q24" s="23" t="str">
        <f>IF(K24="","",VLOOKUP(P24,LISTAS!$F$5:$G$204,2,0))</f>
        <v/>
      </c>
      <c r="R24" s="37" t="str">
        <f>IF(K24="","",VLOOKUP(L24,G9:J28,4,0))</f>
        <v/>
      </c>
      <c r="S24" s="24" t="str">
        <f t="shared" si="4"/>
        <v/>
      </c>
      <c r="T24" s="24" t="str">
        <f t="shared" si="5"/>
        <v/>
      </c>
    </row>
    <row r="25" spans="1:20" s="5" customFormat="1" ht="18.75" customHeight="1" x14ac:dyDescent="0.3">
      <c r="B25" s="21"/>
      <c r="C25" s="21" t="str">
        <f>IF(B25="","",VLOOKUP(B25,LISTAS!$F$5:$I$204,2,0))</f>
        <v/>
      </c>
      <c r="D25" s="21" t="str">
        <f>IF(B25="","",VLOOKUP(B25,LISTAS!$F$5:$I$207,4,0))</f>
        <v/>
      </c>
      <c r="E25" s="36"/>
      <c r="G25" s="32" t="str">
        <f t="shared" si="0"/>
        <v/>
      </c>
      <c r="H25" s="33" t="str">
        <f t="shared" ref="H25:I28" si="6">IF($K25="","",IF(B25="","",B25))</f>
        <v/>
      </c>
      <c r="I25" s="33" t="str">
        <f t="shared" si="6"/>
        <v/>
      </c>
      <c r="J25" s="32" t="str">
        <f t="shared" si="2"/>
        <v/>
      </c>
      <c r="K25" s="32" t="str">
        <f t="shared" si="3"/>
        <v/>
      </c>
      <c r="L25" s="32" t="str">
        <f>IF(K25="","",LARGE(G9:G28,M25))</f>
        <v/>
      </c>
      <c r="M25" s="44">
        <v>17</v>
      </c>
      <c r="N25" s="26"/>
      <c r="O25" s="45" t="str">
        <f>IF(R25&lt;&gt;"",_xlfn.RANK.EQ(R25,R9:R28,0),"")</f>
        <v/>
      </c>
      <c r="P25" s="23" t="str">
        <f>IF(K25="","",VLOOKUP(L25,G9:J28,2,0))</f>
        <v/>
      </c>
      <c r="Q25" s="23" t="str">
        <f>IF(K25="","",VLOOKUP(P25,LISTAS!$F$5:$G$204,2,0))</f>
        <v/>
      </c>
      <c r="R25" s="37" t="str">
        <f>IF(K25="","",VLOOKUP(L25,G9:J28,4,0))</f>
        <v/>
      </c>
      <c r="S25" s="24" t="str">
        <f t="shared" si="4"/>
        <v/>
      </c>
      <c r="T25" s="24" t="str">
        <f t="shared" si="5"/>
        <v/>
      </c>
    </row>
    <row r="26" spans="1:20" s="5" customFormat="1" ht="18.75" customHeight="1" x14ac:dyDescent="0.3">
      <c r="B26" s="21"/>
      <c r="C26" s="21" t="str">
        <f>IF(B26="","",VLOOKUP(B26,LISTAS!$F$5:$I$204,2,0))</f>
        <v/>
      </c>
      <c r="D26" s="21" t="str">
        <f>IF(B26="","",VLOOKUP(B26,LISTAS!$F$5:$I$207,4,0))</f>
        <v/>
      </c>
      <c r="E26" s="36"/>
      <c r="G26" s="32" t="str">
        <f t="shared" si="0"/>
        <v/>
      </c>
      <c r="H26" s="33" t="str">
        <f t="shared" si="6"/>
        <v/>
      </c>
      <c r="I26" s="33" t="str">
        <f t="shared" si="6"/>
        <v/>
      </c>
      <c r="J26" s="32" t="str">
        <f t="shared" si="2"/>
        <v/>
      </c>
      <c r="K26" s="32" t="str">
        <f t="shared" si="3"/>
        <v/>
      </c>
      <c r="L26" s="32" t="str">
        <f>IF(K26="","",LARGE(G9:G28,M26))</f>
        <v/>
      </c>
      <c r="M26" s="44">
        <v>18</v>
      </c>
      <c r="N26" s="26"/>
      <c r="O26" s="45" t="str">
        <f>IF(R26&lt;&gt;"",_xlfn.RANK.EQ(R26,R9:R28,0),"")</f>
        <v/>
      </c>
      <c r="P26" s="23" t="str">
        <f>IF(K26="","",VLOOKUP(L26,G9:J28,2,0))</f>
        <v/>
      </c>
      <c r="Q26" s="23" t="str">
        <f>IF(K26="","",VLOOKUP(P26,LISTAS!$F$5:$G$204,2,0))</f>
        <v/>
      </c>
      <c r="R26" s="37" t="str">
        <f>IF(K26="","",VLOOKUP(L26,G9:J28,4,0))</f>
        <v/>
      </c>
      <c r="S26" s="24" t="str">
        <f t="shared" si="4"/>
        <v/>
      </c>
      <c r="T26" s="24" t="str">
        <f t="shared" si="5"/>
        <v/>
      </c>
    </row>
    <row r="27" spans="1:20" s="5" customFormat="1" ht="18.75" customHeight="1" x14ac:dyDescent="0.3">
      <c r="B27" s="21"/>
      <c r="C27" s="21" t="str">
        <f>IF(B27="","",VLOOKUP(B27,LISTAS!$F$5:$I$204,2,0))</f>
        <v/>
      </c>
      <c r="D27" s="21" t="str">
        <f>IF(B27="","",VLOOKUP(B27,LISTAS!$F$5:$I$207,4,0))</f>
        <v/>
      </c>
      <c r="E27" s="36"/>
      <c r="G27" s="32"/>
      <c r="H27" s="33"/>
      <c r="I27" s="33"/>
      <c r="J27" s="32"/>
      <c r="K27" s="32"/>
      <c r="L27" s="32" t="str">
        <f>IF(K27="","",LARGE(G9:G28,M27))</f>
        <v/>
      </c>
      <c r="M27" s="44">
        <v>19</v>
      </c>
      <c r="N27" s="26"/>
      <c r="O27" s="45" t="str">
        <f>IF(R27&lt;&gt;"",_xlfn.RANK.EQ(R27,R9:R28,0),"")</f>
        <v/>
      </c>
      <c r="P27" s="23" t="str">
        <f>IF(K27="","",VLOOKUP(L27,G9:J28,2,0))</f>
        <v/>
      </c>
      <c r="Q27" s="23" t="str">
        <f>IF(K27="","",VLOOKUP(P27,LISTAS!$F$5:$G$204,2,0))</f>
        <v/>
      </c>
      <c r="R27" s="37" t="str">
        <f>IF(K27="","",VLOOKUP(L27,G9:J28,4,0))</f>
        <v/>
      </c>
      <c r="S27" s="24" t="str">
        <f t="shared" si="4"/>
        <v/>
      </c>
      <c r="T27" s="24" t="str">
        <f t="shared" si="5"/>
        <v/>
      </c>
    </row>
    <row r="28" spans="1:20" s="5" customFormat="1" ht="18.75" customHeight="1" x14ac:dyDescent="0.3">
      <c r="B28" s="21"/>
      <c r="C28" s="21" t="str">
        <f>IF(B28="","",VLOOKUP(B28,LISTAS!$F$5:$I$204,2,0))</f>
        <v/>
      </c>
      <c r="D28" s="21" t="str">
        <f>IF(B28="","",VLOOKUP(B28,LISTAS!$F$5:$I$207,4,0))</f>
        <v/>
      </c>
      <c r="E28" s="36"/>
      <c r="G28" s="32" t="str">
        <f t="shared" si="0"/>
        <v/>
      </c>
      <c r="H28" s="33" t="str">
        <f t="shared" si="6"/>
        <v/>
      </c>
      <c r="I28" s="33" t="str">
        <f t="shared" si="6"/>
        <v/>
      </c>
      <c r="J28" s="32" t="str">
        <f t="shared" si="2"/>
        <v/>
      </c>
      <c r="K28" s="32" t="str">
        <f t="shared" si="3"/>
        <v/>
      </c>
      <c r="L28" s="32" t="str">
        <f>IF(K28="","",LARGE(G9:G28,M28))</f>
        <v/>
      </c>
      <c r="M28" s="44">
        <v>20</v>
      </c>
      <c r="N28" s="26"/>
      <c r="O28" s="45" t="str">
        <f>IF(R28&lt;&gt;"",_xlfn.RANK.EQ(R28,R9:R28,0),"")</f>
        <v/>
      </c>
      <c r="P28" s="23" t="str">
        <f>IF(K28="","",VLOOKUP(L28,G9:J28,2,0))</f>
        <v/>
      </c>
      <c r="Q28" s="23" t="str">
        <f>IF(K28="","",VLOOKUP(P28,LISTAS!$F$5:$G$204,2,0))</f>
        <v/>
      </c>
      <c r="R28" s="37" t="str">
        <f>IF(K28="","",VLOOKUP(L28,G9:J28,4,0))</f>
        <v/>
      </c>
      <c r="S28" s="24" t="str">
        <f t="shared" si="4"/>
        <v/>
      </c>
      <c r="T28" s="24" t="str">
        <f t="shared" si="5"/>
        <v/>
      </c>
    </row>
    <row r="29" spans="1:20" ht="20.25" customHeight="1" x14ac:dyDescent="0.25"/>
    <row r="30" spans="1:20" ht="20.25" customHeight="1" x14ac:dyDescent="0.25">
      <c r="A30" s="2"/>
      <c r="B30" s="54" t="s">
        <v>22</v>
      </c>
      <c r="C30" s="55"/>
      <c r="E30" s="34"/>
      <c r="F30" s="35"/>
      <c r="G30" s="11"/>
      <c r="H30" s="12"/>
      <c r="I30" s="12"/>
      <c r="J30" s="12"/>
      <c r="K30" s="13"/>
      <c r="L30" s="12"/>
      <c r="M30" s="14"/>
      <c r="N30" s="43"/>
      <c r="O30" s="56" t="s">
        <v>13</v>
      </c>
      <c r="P30" s="57"/>
      <c r="Q30" s="57"/>
      <c r="R30" s="57"/>
      <c r="S30" s="57"/>
      <c r="T30" s="58"/>
    </row>
    <row r="31" spans="1:20" ht="20.25" hidden="1" customHeight="1" x14ac:dyDescent="0.25">
      <c r="A31" s="2"/>
      <c r="B31" s="51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3"/>
    </row>
    <row r="32" spans="1:20" s="15" customFormat="1" ht="28.5" customHeight="1" x14ac:dyDescent="0.25">
      <c r="B32" s="16" t="s">
        <v>14</v>
      </c>
      <c r="C32" s="16" t="s">
        <v>1</v>
      </c>
      <c r="D32" s="16" t="s">
        <v>15</v>
      </c>
      <c r="E32" s="16" t="s">
        <v>2</v>
      </c>
      <c r="F32" s="17"/>
      <c r="G32" s="18"/>
      <c r="H32" s="19"/>
      <c r="I32" s="19"/>
      <c r="J32" s="19"/>
      <c r="K32" s="20"/>
      <c r="L32" s="19"/>
      <c r="M32" s="18"/>
      <c r="N32" s="18"/>
      <c r="O32" s="27" t="s">
        <v>4</v>
      </c>
      <c r="P32" s="27" t="s">
        <v>14</v>
      </c>
      <c r="Q32" s="27" t="s">
        <v>1</v>
      </c>
      <c r="R32" s="27" t="s">
        <v>16</v>
      </c>
      <c r="S32" s="42" t="s">
        <v>17</v>
      </c>
      <c r="T32" s="42" t="s">
        <v>18</v>
      </c>
    </row>
    <row r="33" spans="2:20" s="5" customFormat="1" ht="18.75" customHeight="1" x14ac:dyDescent="0.25">
      <c r="B33" s="21"/>
      <c r="C33" s="21" t="str">
        <f>IF(B33="","",VLOOKUP(B33,LISTAS!$F$5:$I$204,2,0))</f>
        <v/>
      </c>
      <c r="D33" s="21" t="str">
        <f>IF(B33="","",VLOOKUP(B33,LISTAS!$F$5:$I$207,4,0))</f>
        <v/>
      </c>
      <c r="E33" s="36"/>
      <c r="G33" s="32" t="str">
        <f t="shared" ref="G33:G52" si="7">IF(E33="","",E33+(ROW(E33)/10000))</f>
        <v/>
      </c>
      <c r="H33" s="33" t="str">
        <f t="shared" ref="H33:I39" si="8">IF($K33="","",IF(B33="","",B33))</f>
        <v/>
      </c>
      <c r="I33" s="33" t="str">
        <f t="shared" si="8"/>
        <v/>
      </c>
      <c r="J33" s="32" t="str">
        <f t="shared" ref="J33:J52" si="9">IF($K33="","",E33)</f>
        <v/>
      </c>
      <c r="K33" s="32" t="str">
        <f t="shared" ref="K33:K52" si="10">G33</f>
        <v/>
      </c>
      <c r="L33" s="32" t="str">
        <f>IF(K33="","",LARGE(G33:G52,M33))</f>
        <v/>
      </c>
      <c r="M33" s="44">
        <v>1</v>
      </c>
      <c r="N33" s="22"/>
      <c r="O33" s="45" t="str">
        <f>IF(R33&lt;&gt;"",_xlfn.RANK.EQ(R33,R33:R52,0),"")</f>
        <v/>
      </c>
      <c r="P33" s="23" t="str">
        <f>IF(K33="","",VLOOKUP(L33,G33:J52,2,0))</f>
        <v/>
      </c>
      <c r="Q33" s="23" t="str">
        <f>IF(K33="","",VLOOKUP(P33,LISTAS!$F$5:$G$204,2,0))</f>
        <v/>
      </c>
      <c r="R33" s="37" t="str">
        <f>IF(K33="","",VLOOKUP(L33,G33:J52,4,0))</f>
        <v/>
      </c>
      <c r="S33" s="24" t="str">
        <f>IF($O33="","",IF($O33=1,400,IF($O33=2,340,IF($O33=3,300,IF($O33=4,280,IF($O33=5,270,IF($O33=6,260,IF($O33=7,250,IF($O33=8,240,IF($O33=9,200,IF($O33=10,200,IF($O33=11,200,IF($O33=12,200,IF($O33=13,200,IF($O33=14,200,IF($O33=15,200,IF($O33=16,200,IF($O33&gt;16,"",""))))))))))))))))))</f>
        <v/>
      </c>
      <c r="T33" s="24" t="str">
        <f>IF(O33="","",IF($F$7="NÃO","",IF(O33=1,400,IF(O33=2,340,IF(O33=3,300,IF(O33=4,280,IF(O33=5,270,IF(O33=6,260,IF(O33=7,250,IF(O33=8,240,IF(O33=9,200,IF(O33=10,200,IF(O33=11,200,IF(O33=12,200,IF(O33=13,200,IF(O33=14,200,IF(O33=15,200,IF(O33=16,200,IF(O33&gt;16,"","")))))))))))))))))))</f>
        <v/>
      </c>
    </row>
    <row r="34" spans="2:20" s="5" customFormat="1" ht="18.75" customHeight="1" x14ac:dyDescent="0.25">
      <c r="B34" s="21"/>
      <c r="C34" s="21" t="str">
        <f>IF(B34="","",VLOOKUP(B34,LISTAS!$F$5:$I$204,2,0))</f>
        <v/>
      </c>
      <c r="D34" s="21" t="str">
        <f>IF(B34="","",VLOOKUP(B34,LISTAS!$F$5:$I$207,4,0))</f>
        <v/>
      </c>
      <c r="E34" s="36"/>
      <c r="G34" s="32" t="str">
        <f t="shared" si="7"/>
        <v/>
      </c>
      <c r="H34" s="33" t="str">
        <f t="shared" si="8"/>
        <v/>
      </c>
      <c r="I34" s="33" t="str">
        <f t="shared" si="8"/>
        <v/>
      </c>
      <c r="J34" s="32" t="str">
        <f t="shared" si="9"/>
        <v/>
      </c>
      <c r="K34" s="32" t="str">
        <f t="shared" si="10"/>
        <v/>
      </c>
      <c r="L34" s="32" t="str">
        <f>IF(K34="","",LARGE(G33:G52,M34))</f>
        <v/>
      </c>
      <c r="M34" s="44">
        <v>2</v>
      </c>
      <c r="N34" s="25"/>
      <c r="O34" s="45" t="str">
        <f>IF(R34&lt;&gt;"",_xlfn.RANK.EQ(R34,R33:R52,0),"")</f>
        <v/>
      </c>
      <c r="P34" s="23" t="str">
        <f>IF(K34="","",VLOOKUP(L34,G33:J52,2,0))</f>
        <v/>
      </c>
      <c r="Q34" s="23" t="str">
        <f>IF(K34="","",VLOOKUP(P34,LISTAS!$F$5:$G$204,2,0))</f>
        <v/>
      </c>
      <c r="R34" s="37" t="str">
        <f>IF(K34="","",VLOOKUP(L34,G33:J52,4,0))</f>
        <v/>
      </c>
      <c r="S34" s="24" t="str">
        <f t="shared" ref="S34:S52" si="11">IF($O34="","",IF($O34=1,400,IF($O34=2,340,IF($O34=3,300,IF($O34=4,280,IF($O34=5,270,IF($O34=6,260,IF($O34=7,250,IF($O34=8,240,IF($O34=9,200,IF($O34=10,200,IF($O34=11,200,IF($O34=12,200,IF($O34=13,200,IF($O34=14,200,IF($O34=15,200,IF($O34=16,200,IF($O34&gt;16,"",""))))))))))))))))))</f>
        <v/>
      </c>
      <c r="T34" s="24" t="str">
        <f t="shared" ref="T34:T52" si="12">IF(O34="","",IF($F$7="NÃO","",IF(O34=1,400,IF(O34=2,340,IF(O34=3,300,IF(O34=4,280,IF(O34=5,270,IF(O34=6,260,IF(O34=7,250,IF(O34=8,240,IF(O34=9,200,IF(O34=10,200,IF(O34=11,200,IF(O34=12,200,IF(O34=13,200,IF(O34=14,200,IF(O34=15,200,IF(O34=16,200,IF(O34&gt;16,"","")))))))))))))))))))</f>
        <v/>
      </c>
    </row>
    <row r="35" spans="2:20" s="5" customFormat="1" ht="18.75" customHeight="1" x14ac:dyDescent="0.3">
      <c r="B35" s="21"/>
      <c r="C35" s="21" t="str">
        <f>IF(B35="","",VLOOKUP(B35,LISTAS!$F$5:$I$204,2,0))</f>
        <v/>
      </c>
      <c r="D35" s="21" t="str">
        <f>IF(B35="","",VLOOKUP(B35,LISTAS!$F$5:$I$207,4,0))</f>
        <v/>
      </c>
      <c r="E35" s="36"/>
      <c r="G35" s="32" t="str">
        <f t="shared" si="7"/>
        <v/>
      </c>
      <c r="H35" s="33" t="str">
        <f t="shared" si="8"/>
        <v/>
      </c>
      <c r="I35" s="33" t="str">
        <f t="shared" si="8"/>
        <v/>
      </c>
      <c r="J35" s="32" t="str">
        <f t="shared" si="9"/>
        <v/>
      </c>
      <c r="K35" s="32" t="str">
        <f t="shared" si="10"/>
        <v/>
      </c>
      <c r="L35" s="32" t="str">
        <f>IF(K35="","",LARGE(G33:G52,M35))</f>
        <v/>
      </c>
      <c r="M35" s="44">
        <v>3</v>
      </c>
      <c r="N35" s="26"/>
      <c r="O35" s="45" t="str">
        <f>IF(R35&lt;&gt;"",_xlfn.RANK.EQ(R35,R33:R52,0),"")</f>
        <v/>
      </c>
      <c r="P35" s="23" t="str">
        <f>IF(K35="","",VLOOKUP(L35,G33:J52,2,0))</f>
        <v/>
      </c>
      <c r="Q35" s="23" t="str">
        <f>IF(K35="","",VLOOKUP(P35,LISTAS!$F$5:$G$204,2,0))</f>
        <v/>
      </c>
      <c r="R35" s="37" t="str">
        <f>IF(K35="","",VLOOKUP(L35,G33:J52,4,0))</f>
        <v/>
      </c>
      <c r="S35" s="24" t="str">
        <f t="shared" si="11"/>
        <v/>
      </c>
      <c r="T35" s="24" t="str">
        <f t="shared" si="12"/>
        <v/>
      </c>
    </row>
    <row r="36" spans="2:20" s="5" customFormat="1" ht="18.75" customHeight="1" x14ac:dyDescent="0.3">
      <c r="B36" s="21"/>
      <c r="C36" s="21" t="str">
        <f>IF(B36="","",VLOOKUP(B36,LISTAS!$F$5:$I$204,2,0))</f>
        <v/>
      </c>
      <c r="D36" s="21" t="str">
        <f>IF(B36="","",VLOOKUP(B36,LISTAS!$F$5:$I$207,4,0))</f>
        <v/>
      </c>
      <c r="E36" s="36"/>
      <c r="G36" s="32" t="str">
        <f t="shared" si="7"/>
        <v/>
      </c>
      <c r="H36" s="33" t="str">
        <f t="shared" si="8"/>
        <v/>
      </c>
      <c r="I36" s="33" t="str">
        <f t="shared" si="8"/>
        <v/>
      </c>
      <c r="J36" s="32" t="str">
        <f t="shared" si="9"/>
        <v/>
      </c>
      <c r="K36" s="32" t="str">
        <f t="shared" si="10"/>
        <v/>
      </c>
      <c r="L36" s="32" t="str">
        <f>IF(K36="","",LARGE(G33:G52,M36))</f>
        <v/>
      </c>
      <c r="M36" s="44">
        <v>4</v>
      </c>
      <c r="N36" s="26"/>
      <c r="O36" s="45" t="str">
        <f>IF(R36&lt;&gt;"",_xlfn.RANK.EQ(R36,R33:R52,0),"")</f>
        <v/>
      </c>
      <c r="P36" s="23" t="str">
        <f>IF(K36="","",VLOOKUP(L36,G33:J52,2,0))</f>
        <v/>
      </c>
      <c r="Q36" s="23" t="str">
        <f>IF(K36="","",VLOOKUP(P36,LISTAS!$F$5:$G$204,2,0))</f>
        <v/>
      </c>
      <c r="R36" s="37" t="str">
        <f>IF(K36="","",VLOOKUP(L36,G33:J52,4,0))</f>
        <v/>
      </c>
      <c r="S36" s="24" t="str">
        <f t="shared" si="11"/>
        <v/>
      </c>
      <c r="T36" s="24" t="str">
        <f t="shared" si="12"/>
        <v/>
      </c>
    </row>
    <row r="37" spans="2:20" s="5" customFormat="1" ht="18.75" customHeight="1" x14ac:dyDescent="0.3">
      <c r="B37" s="21"/>
      <c r="C37" s="21" t="str">
        <f>IF(B37="","",VLOOKUP(B37,LISTAS!$F$5:$I$204,2,0))</f>
        <v/>
      </c>
      <c r="D37" s="21" t="str">
        <f>IF(B37="","",VLOOKUP(B37,LISTAS!$F$5:$I$207,4,0))</f>
        <v/>
      </c>
      <c r="E37" s="36"/>
      <c r="G37" s="32" t="str">
        <f t="shared" si="7"/>
        <v/>
      </c>
      <c r="H37" s="33" t="str">
        <f t="shared" si="8"/>
        <v/>
      </c>
      <c r="I37" s="33" t="str">
        <f t="shared" si="8"/>
        <v/>
      </c>
      <c r="J37" s="32" t="str">
        <f t="shared" si="9"/>
        <v/>
      </c>
      <c r="K37" s="32" t="str">
        <f t="shared" si="10"/>
        <v/>
      </c>
      <c r="L37" s="32" t="str">
        <f>IF(K37="","",LARGE(G33:G52,M37))</f>
        <v/>
      </c>
      <c r="M37" s="44">
        <v>5</v>
      </c>
      <c r="N37" s="26"/>
      <c r="O37" s="45" t="str">
        <f>IF(R37&lt;&gt;"",_xlfn.RANK.EQ(R37,R33:R52,0),"")</f>
        <v/>
      </c>
      <c r="P37" s="23" t="str">
        <f>IF(K37="","",VLOOKUP(L37,G33:J52,2,0))</f>
        <v/>
      </c>
      <c r="Q37" s="23" t="str">
        <f>IF(K37="","",VLOOKUP(P37,LISTAS!$F$5:$G$204,2,0))</f>
        <v/>
      </c>
      <c r="R37" s="37" t="str">
        <f>IF(K37="","",VLOOKUP(L37,G33:J52,4,0))</f>
        <v/>
      </c>
      <c r="S37" s="24" t="str">
        <f t="shared" si="11"/>
        <v/>
      </c>
      <c r="T37" s="24" t="str">
        <f t="shared" si="12"/>
        <v/>
      </c>
    </row>
    <row r="38" spans="2:20" s="5" customFormat="1" ht="18.75" customHeight="1" x14ac:dyDescent="0.3">
      <c r="B38" s="21"/>
      <c r="C38" s="21" t="str">
        <f>IF(B38="","",VLOOKUP(B38,LISTAS!$F$5:$I$204,2,0))</f>
        <v/>
      </c>
      <c r="D38" s="21" t="str">
        <f>IF(B38="","",VLOOKUP(B38,LISTAS!$F$5:$I$207,4,0))</f>
        <v/>
      </c>
      <c r="E38" s="36"/>
      <c r="G38" s="32" t="str">
        <f t="shared" si="7"/>
        <v/>
      </c>
      <c r="H38" s="33" t="str">
        <f t="shared" si="8"/>
        <v/>
      </c>
      <c r="I38" s="33" t="str">
        <f t="shared" si="8"/>
        <v/>
      </c>
      <c r="J38" s="32" t="str">
        <f t="shared" si="9"/>
        <v/>
      </c>
      <c r="K38" s="32" t="str">
        <f t="shared" si="10"/>
        <v/>
      </c>
      <c r="L38" s="32" t="str">
        <f>IF(K38="","",LARGE(G33:G52,M38))</f>
        <v/>
      </c>
      <c r="M38" s="44">
        <v>6</v>
      </c>
      <c r="N38" s="26"/>
      <c r="O38" s="45" t="str">
        <f>IF(R38&lt;&gt;"",_xlfn.RANK.EQ(R38,R33:R52,0),"")</f>
        <v/>
      </c>
      <c r="P38" s="23" t="str">
        <f>IF(K38="","",VLOOKUP(L38,G33:J52,2,0))</f>
        <v/>
      </c>
      <c r="Q38" s="23" t="str">
        <f>IF(K38="","",VLOOKUP(P38,LISTAS!$F$5:$G$204,2,0))</f>
        <v/>
      </c>
      <c r="R38" s="37" t="str">
        <f>IF(K38="","",VLOOKUP(L38,G33:J52,4,0))</f>
        <v/>
      </c>
      <c r="S38" s="24" t="str">
        <f t="shared" si="11"/>
        <v/>
      </c>
      <c r="T38" s="24" t="str">
        <f t="shared" si="12"/>
        <v/>
      </c>
    </row>
    <row r="39" spans="2:20" s="5" customFormat="1" ht="18.75" customHeight="1" x14ac:dyDescent="0.3">
      <c r="B39" s="21"/>
      <c r="C39" s="21" t="str">
        <f>IF(B39="","",VLOOKUP(B39,LISTAS!$F$5:$I$204,2,0))</f>
        <v/>
      </c>
      <c r="D39" s="21" t="str">
        <f>IF(B39="","",VLOOKUP(B39,LISTAS!$F$5:$I$207,4,0))</f>
        <v/>
      </c>
      <c r="E39" s="36"/>
      <c r="G39" s="32" t="str">
        <f t="shared" si="7"/>
        <v/>
      </c>
      <c r="H39" s="33" t="str">
        <f t="shared" si="8"/>
        <v/>
      </c>
      <c r="I39" s="33" t="str">
        <f t="shared" si="8"/>
        <v/>
      </c>
      <c r="J39" s="32" t="str">
        <f t="shared" si="9"/>
        <v/>
      </c>
      <c r="K39" s="32" t="str">
        <f t="shared" si="10"/>
        <v/>
      </c>
      <c r="L39" s="32" t="str">
        <f>IF(K39="","",LARGE(G33:G52,M39))</f>
        <v/>
      </c>
      <c r="M39" s="44">
        <v>7</v>
      </c>
      <c r="N39" s="26"/>
      <c r="O39" s="45" t="str">
        <f>IF(R39&lt;&gt;"",_xlfn.RANK.EQ(R39,R33:R52,0),"")</f>
        <v/>
      </c>
      <c r="P39" s="23" t="str">
        <f>IF(K39="","",VLOOKUP(L39,G33:J52,2,0))</f>
        <v/>
      </c>
      <c r="Q39" s="23" t="str">
        <f>IF(K39="","",VLOOKUP(P39,LISTAS!$F$5:$G$204,2,0))</f>
        <v/>
      </c>
      <c r="R39" s="37" t="str">
        <f>IF(K39="","",VLOOKUP(L39,G33:J52,4,0))</f>
        <v/>
      </c>
      <c r="S39" s="24" t="str">
        <f t="shared" si="11"/>
        <v/>
      </c>
      <c r="T39" s="24" t="str">
        <f t="shared" si="12"/>
        <v/>
      </c>
    </row>
    <row r="40" spans="2:20" s="5" customFormat="1" ht="18.75" customHeight="1" x14ac:dyDescent="0.3">
      <c r="B40" s="21"/>
      <c r="C40" s="21" t="str">
        <f>IF(B40="","",VLOOKUP(B40,LISTAS!$F$5:$I$204,2,0))</f>
        <v/>
      </c>
      <c r="D40" s="21" t="str">
        <f>IF(B40="","",VLOOKUP(B40,LISTAS!$F$5:$I$207,4,0))</f>
        <v/>
      </c>
      <c r="E40" s="36"/>
      <c r="G40" s="32"/>
      <c r="H40" s="33"/>
      <c r="I40" s="33"/>
      <c r="J40" s="32"/>
      <c r="K40" s="32"/>
      <c r="L40" s="32" t="str">
        <f>IF(K40="","",LARGE(G33:G52,M40))</f>
        <v/>
      </c>
      <c r="M40" s="44">
        <v>8</v>
      </c>
      <c r="N40" s="26"/>
      <c r="O40" s="45" t="str">
        <f>IF(R40&lt;&gt;"",_xlfn.RANK.EQ(R40,R33:R52,0),"")</f>
        <v/>
      </c>
      <c r="P40" s="23" t="str">
        <f>IF(K40="","",VLOOKUP(L40,G33:J52,2,0))</f>
        <v/>
      </c>
      <c r="Q40" s="23" t="str">
        <f>IF(K40="","",VLOOKUP(P40,LISTAS!$F$5:$G$204,2,0))</f>
        <v/>
      </c>
      <c r="R40" s="37" t="str">
        <f>IF(K40="","",VLOOKUP(L40,G33:J52,4,0))</f>
        <v/>
      </c>
      <c r="S40" s="24" t="str">
        <f t="shared" si="11"/>
        <v/>
      </c>
      <c r="T40" s="24" t="str">
        <f t="shared" si="12"/>
        <v/>
      </c>
    </row>
    <row r="41" spans="2:20" s="5" customFormat="1" ht="18.75" customHeight="1" x14ac:dyDescent="0.3">
      <c r="B41" s="21"/>
      <c r="C41" s="21" t="str">
        <f>IF(B41="","",VLOOKUP(B41,LISTAS!$F$5:$I$204,2,0))</f>
        <v/>
      </c>
      <c r="D41" s="21" t="str">
        <f>IF(B41="","",VLOOKUP(B41,LISTAS!$F$5:$I$207,4,0))</f>
        <v/>
      </c>
      <c r="E41" s="36"/>
      <c r="G41" s="32"/>
      <c r="H41" s="33"/>
      <c r="I41" s="33"/>
      <c r="J41" s="32"/>
      <c r="K41" s="32"/>
      <c r="L41" s="32" t="str">
        <f>IF(K41="","",LARGE(G33:G52,M41))</f>
        <v/>
      </c>
      <c r="M41" s="44">
        <v>9</v>
      </c>
      <c r="N41" s="26"/>
      <c r="O41" s="45" t="str">
        <f>IF(R41&lt;&gt;"",_xlfn.RANK.EQ(R41,R33:R52,0),"")</f>
        <v/>
      </c>
      <c r="P41" s="23" t="str">
        <f>IF(K41="","",VLOOKUP(L41,G33:J52,2,0))</f>
        <v/>
      </c>
      <c r="Q41" s="23" t="str">
        <f>IF(K41="","",VLOOKUP(P41,LISTAS!$F$5:$G$204,2,0))</f>
        <v/>
      </c>
      <c r="R41" s="37" t="str">
        <f>IF(K41="","",VLOOKUP(L41,G33:J52,4,0))</f>
        <v/>
      </c>
      <c r="S41" s="24" t="str">
        <f t="shared" si="11"/>
        <v/>
      </c>
      <c r="T41" s="24" t="str">
        <f t="shared" si="12"/>
        <v/>
      </c>
    </row>
    <row r="42" spans="2:20" s="5" customFormat="1" ht="18.75" customHeight="1" x14ac:dyDescent="0.3">
      <c r="B42" s="21"/>
      <c r="C42" s="21" t="str">
        <f>IF(B42="","",VLOOKUP(B42,LISTAS!$F$5:$I$204,2,0))</f>
        <v/>
      </c>
      <c r="D42" s="21" t="str">
        <f>IF(B42="","",VLOOKUP(B42,LISTAS!$F$5:$I$207,4,0))</f>
        <v/>
      </c>
      <c r="E42" s="36"/>
      <c r="G42" s="32"/>
      <c r="H42" s="33"/>
      <c r="I42" s="33"/>
      <c r="J42" s="32"/>
      <c r="K42" s="32"/>
      <c r="L42" s="32" t="str">
        <f>IF(K42="","",LARGE(G33:G52,M42))</f>
        <v/>
      </c>
      <c r="M42" s="44">
        <v>10</v>
      </c>
      <c r="N42" s="26"/>
      <c r="O42" s="45" t="str">
        <f>IF(R42&lt;&gt;"",_xlfn.RANK.EQ(R42,R33:R52,0),"")</f>
        <v/>
      </c>
      <c r="P42" s="23" t="str">
        <f>IF(K42="","",VLOOKUP(L42,G33:J52,2,0))</f>
        <v/>
      </c>
      <c r="Q42" s="23" t="str">
        <f>IF(K42="","",VLOOKUP(P42,LISTAS!$F$5:$G$204,2,0))</f>
        <v/>
      </c>
      <c r="R42" s="37" t="str">
        <f>IF(K42="","",VLOOKUP(L42,G33:J52,4,0))</f>
        <v/>
      </c>
      <c r="S42" s="24" t="str">
        <f t="shared" si="11"/>
        <v/>
      </c>
      <c r="T42" s="24" t="str">
        <f t="shared" si="12"/>
        <v/>
      </c>
    </row>
    <row r="43" spans="2:20" s="5" customFormat="1" ht="18.75" customHeight="1" x14ac:dyDescent="0.3">
      <c r="B43" s="21"/>
      <c r="C43" s="21" t="str">
        <f>IF(B43="","",VLOOKUP(B43,LISTAS!$F$5:$I$204,2,0))</f>
        <v/>
      </c>
      <c r="D43" s="21" t="str">
        <f>IF(B43="","",VLOOKUP(B43,LISTAS!$F$5:$I$207,4,0))</f>
        <v/>
      </c>
      <c r="E43" s="36"/>
      <c r="G43" s="32"/>
      <c r="H43" s="33"/>
      <c r="I43" s="33"/>
      <c r="J43" s="32"/>
      <c r="K43" s="32"/>
      <c r="L43" s="32" t="str">
        <f>IF(K43="","",LARGE(G33:G52,M43))</f>
        <v/>
      </c>
      <c r="M43" s="44">
        <v>11</v>
      </c>
      <c r="N43" s="26"/>
      <c r="O43" s="45" t="str">
        <f>IF(R43&lt;&gt;"",_xlfn.RANK.EQ(R43,R33:R52,0),"")</f>
        <v/>
      </c>
      <c r="P43" s="23" t="str">
        <f>IF(K43="","",VLOOKUP(L43,G33:J52,2,0))</f>
        <v/>
      </c>
      <c r="Q43" s="23" t="str">
        <f>IF(K43="","",VLOOKUP(P43,LISTAS!$F$5:$G$204,2,0))</f>
        <v/>
      </c>
      <c r="R43" s="37" t="str">
        <f>IF(K43="","",VLOOKUP(L43,G33:J52,4,0))</f>
        <v/>
      </c>
      <c r="S43" s="24" t="str">
        <f t="shared" si="11"/>
        <v/>
      </c>
      <c r="T43" s="24" t="str">
        <f t="shared" si="12"/>
        <v/>
      </c>
    </row>
    <row r="44" spans="2:20" s="5" customFormat="1" ht="18.75" customHeight="1" x14ac:dyDescent="0.3">
      <c r="B44" s="21"/>
      <c r="C44" s="21" t="str">
        <f>IF(B44="","",VLOOKUP(B44,LISTAS!$F$5:$I$204,2,0))</f>
        <v/>
      </c>
      <c r="D44" s="21" t="str">
        <f>IF(B44="","",VLOOKUP(B44,LISTAS!$F$5:$I$207,4,0))</f>
        <v/>
      </c>
      <c r="E44" s="36"/>
      <c r="G44" s="32"/>
      <c r="H44" s="33"/>
      <c r="I44" s="33"/>
      <c r="J44" s="32"/>
      <c r="K44" s="32"/>
      <c r="L44" s="32" t="str">
        <f>IF(K44="","",LARGE(G33:G52,M44))</f>
        <v/>
      </c>
      <c r="M44" s="44">
        <v>12</v>
      </c>
      <c r="N44" s="26"/>
      <c r="O44" s="45" t="str">
        <f>IF(R44&lt;&gt;"",_xlfn.RANK.EQ(R44,R33:R52,0),"")</f>
        <v/>
      </c>
      <c r="P44" s="23" t="str">
        <f>IF(K44="","",VLOOKUP(L44,G33:J52,2,0))</f>
        <v/>
      </c>
      <c r="Q44" s="23" t="str">
        <f>IF(K44="","",VLOOKUP(P44,LISTAS!$F$5:$G$204,2,0))</f>
        <v/>
      </c>
      <c r="R44" s="37" t="str">
        <f>IF(K44="","",VLOOKUP(L44,G33:J52,4,0))</f>
        <v/>
      </c>
      <c r="S44" s="24" t="str">
        <f t="shared" si="11"/>
        <v/>
      </c>
      <c r="T44" s="24" t="str">
        <f t="shared" si="12"/>
        <v/>
      </c>
    </row>
    <row r="45" spans="2:20" s="5" customFormat="1" ht="18.75" customHeight="1" x14ac:dyDescent="0.3">
      <c r="B45" s="21"/>
      <c r="C45" s="21" t="str">
        <f>IF(B45="","",VLOOKUP(B45,LISTAS!$F$5:$I$204,2,0))</f>
        <v/>
      </c>
      <c r="D45" s="21" t="str">
        <f>IF(B45="","",VLOOKUP(B45,LISTAS!$F$5:$I$207,4,0))</f>
        <v/>
      </c>
      <c r="E45" s="36"/>
      <c r="G45" s="32"/>
      <c r="H45" s="33"/>
      <c r="I45" s="33"/>
      <c r="J45" s="32"/>
      <c r="K45" s="32"/>
      <c r="L45" s="32" t="str">
        <f>IF(K45="","",LARGE(G33:G52,M45))</f>
        <v/>
      </c>
      <c r="M45" s="44">
        <v>13</v>
      </c>
      <c r="N45" s="26"/>
      <c r="O45" s="45" t="str">
        <f>IF(R45&lt;&gt;"",_xlfn.RANK.EQ(R45,R33:R52,0),"")</f>
        <v/>
      </c>
      <c r="P45" s="23" t="str">
        <f>IF(K45="","",VLOOKUP(L45,G33:J52,2,0))</f>
        <v/>
      </c>
      <c r="Q45" s="23" t="str">
        <f>IF(K45="","",VLOOKUP(P45,LISTAS!$F$5:$G$204,2,0))</f>
        <v/>
      </c>
      <c r="R45" s="37" t="str">
        <f>IF(K45="","",VLOOKUP(L45,G33:J52,4,0))</f>
        <v/>
      </c>
      <c r="S45" s="24" t="str">
        <f t="shared" si="11"/>
        <v/>
      </c>
      <c r="T45" s="24" t="str">
        <f t="shared" si="12"/>
        <v/>
      </c>
    </row>
    <row r="46" spans="2:20" s="5" customFormat="1" ht="18.75" customHeight="1" x14ac:dyDescent="0.3">
      <c r="B46" s="21"/>
      <c r="C46" s="21" t="str">
        <f>IF(B46="","",VLOOKUP(B46,LISTAS!$F$5:$I$204,2,0))</f>
        <v/>
      </c>
      <c r="D46" s="21" t="str">
        <f>IF(B46="","",VLOOKUP(B46,LISTAS!$F$5:$I$207,4,0))</f>
        <v/>
      </c>
      <c r="E46" s="36"/>
      <c r="G46" s="32"/>
      <c r="H46" s="33"/>
      <c r="I46" s="33"/>
      <c r="J46" s="32"/>
      <c r="K46" s="32"/>
      <c r="L46" s="32" t="str">
        <f>IF(K46="","",LARGE(G33:G52,M46))</f>
        <v/>
      </c>
      <c r="M46" s="44">
        <v>14</v>
      </c>
      <c r="N46" s="26"/>
      <c r="O46" s="45" t="str">
        <f>IF(R46&lt;&gt;"",_xlfn.RANK.EQ(R46,R33:R52,0),"")</f>
        <v/>
      </c>
      <c r="P46" s="23" t="str">
        <f>IF(K46="","",VLOOKUP(L46,G33:J52,2,0))</f>
        <v/>
      </c>
      <c r="Q46" s="23" t="str">
        <f>IF(K46="","",VLOOKUP(P46,LISTAS!$F$5:$G$204,2,0))</f>
        <v/>
      </c>
      <c r="R46" s="37" t="str">
        <f>IF(K46="","",VLOOKUP(L46,G33:J52,4,0))</f>
        <v/>
      </c>
      <c r="S46" s="24" t="str">
        <f t="shared" si="11"/>
        <v/>
      </c>
      <c r="T46" s="24" t="str">
        <f t="shared" si="12"/>
        <v/>
      </c>
    </row>
    <row r="47" spans="2:20" s="5" customFormat="1" ht="18.75" customHeight="1" x14ac:dyDescent="0.3">
      <c r="B47" s="21"/>
      <c r="C47" s="21" t="str">
        <f>IF(B47="","",VLOOKUP(B47,LISTAS!$F$5:$I$204,2,0))</f>
        <v/>
      </c>
      <c r="D47" s="21" t="str">
        <f>IF(B47="","",VLOOKUP(B47,LISTAS!$F$5:$I$207,4,0))</f>
        <v/>
      </c>
      <c r="E47" s="36"/>
      <c r="G47" s="32"/>
      <c r="H47" s="33"/>
      <c r="I47" s="33"/>
      <c r="J47" s="32"/>
      <c r="K47" s="32"/>
      <c r="L47" s="32" t="str">
        <f>IF(K47="","",LARGE(G33:G52,M47))</f>
        <v/>
      </c>
      <c r="M47" s="44">
        <v>15</v>
      </c>
      <c r="N47" s="26"/>
      <c r="O47" s="45" t="str">
        <f>IF(R47&lt;&gt;"",_xlfn.RANK.EQ(R47,R33:R52,0),"")</f>
        <v/>
      </c>
      <c r="P47" s="23" t="str">
        <f>IF(K47="","",VLOOKUP(L47,G33:J52,2,0))</f>
        <v/>
      </c>
      <c r="Q47" s="23" t="str">
        <f>IF(K47="","",VLOOKUP(P47,LISTAS!$F$5:$G$204,2,0))</f>
        <v/>
      </c>
      <c r="R47" s="37" t="str">
        <f>IF(K47="","",VLOOKUP(L47,G33:J52,4,0))</f>
        <v/>
      </c>
      <c r="S47" s="24" t="str">
        <f t="shared" si="11"/>
        <v/>
      </c>
      <c r="T47" s="24" t="str">
        <f t="shared" si="12"/>
        <v/>
      </c>
    </row>
    <row r="48" spans="2:20" s="5" customFormat="1" ht="18.75" customHeight="1" x14ac:dyDescent="0.3">
      <c r="B48" s="21"/>
      <c r="C48" s="21" t="str">
        <f>IF(B48="","",VLOOKUP(B48,LISTAS!$F$5:$I$204,2,0))</f>
        <v/>
      </c>
      <c r="D48" s="21" t="str">
        <f>IF(B48="","",VLOOKUP(B48,LISTAS!$F$5:$I$207,4,0))</f>
        <v/>
      </c>
      <c r="E48" s="36"/>
      <c r="G48" s="32"/>
      <c r="H48" s="33"/>
      <c r="I48" s="33"/>
      <c r="J48" s="32"/>
      <c r="K48" s="32"/>
      <c r="L48" s="32" t="str">
        <f>IF(K48="","",LARGE(G33:G52,M48))</f>
        <v/>
      </c>
      <c r="M48" s="44">
        <v>16</v>
      </c>
      <c r="N48" s="26"/>
      <c r="O48" s="45" t="str">
        <f>IF(R48&lt;&gt;"",_xlfn.RANK.EQ(R48,R33:R52,0),"")</f>
        <v/>
      </c>
      <c r="P48" s="23" t="str">
        <f>IF(K48="","",VLOOKUP(L48,G33:J52,2,0))</f>
        <v/>
      </c>
      <c r="Q48" s="23" t="str">
        <f>IF(K48="","",VLOOKUP(P48,LISTAS!$F$5:$G$204,2,0))</f>
        <v/>
      </c>
      <c r="R48" s="37" t="str">
        <f>IF(K48="","",VLOOKUP(L48,G33:J52,4,0))</f>
        <v/>
      </c>
      <c r="S48" s="24" t="str">
        <f t="shared" si="11"/>
        <v/>
      </c>
      <c r="T48" s="24" t="str">
        <f t="shared" si="12"/>
        <v/>
      </c>
    </row>
    <row r="49" spans="1:20" s="5" customFormat="1" ht="18.75" customHeight="1" x14ac:dyDescent="0.3">
      <c r="B49" s="21"/>
      <c r="C49" s="21" t="str">
        <f>IF(B49="","",VLOOKUP(B49,LISTAS!$F$5:$I$204,2,0))</f>
        <v/>
      </c>
      <c r="D49" s="21" t="str">
        <f>IF(B49="","",VLOOKUP(B49,LISTAS!$F$5:$I$207,4,0))</f>
        <v/>
      </c>
      <c r="E49" s="36"/>
      <c r="G49" s="32" t="str">
        <f t="shared" si="7"/>
        <v/>
      </c>
      <c r="H49" s="33" t="str">
        <f t="shared" ref="H49:I52" si="13">IF($K49="","",IF(B49="","",B49))</f>
        <v/>
      </c>
      <c r="I49" s="33" t="str">
        <f t="shared" si="13"/>
        <v/>
      </c>
      <c r="J49" s="32" t="str">
        <f t="shared" si="9"/>
        <v/>
      </c>
      <c r="K49" s="32" t="str">
        <f t="shared" si="10"/>
        <v/>
      </c>
      <c r="L49" s="32" t="str">
        <f>IF(K49="","",LARGE(G33:G52,M49))</f>
        <v/>
      </c>
      <c r="M49" s="44">
        <v>17</v>
      </c>
      <c r="N49" s="26"/>
      <c r="O49" s="45" t="str">
        <f>IF(R49&lt;&gt;"",_xlfn.RANK.EQ(R49,R33:R52,0),"")</f>
        <v/>
      </c>
      <c r="P49" s="23" t="str">
        <f>IF(K49="","",VLOOKUP(L49,G33:J52,2,0))</f>
        <v/>
      </c>
      <c r="Q49" s="23" t="str">
        <f>IF(K49="","",VLOOKUP(P49,LISTAS!$F$5:$G$204,2,0))</f>
        <v/>
      </c>
      <c r="R49" s="37" t="str">
        <f>IF(K49="","",VLOOKUP(L49,G33:J52,4,0))</f>
        <v/>
      </c>
      <c r="S49" s="24" t="str">
        <f t="shared" si="11"/>
        <v/>
      </c>
      <c r="T49" s="24" t="str">
        <f t="shared" si="12"/>
        <v/>
      </c>
    </row>
    <row r="50" spans="1:20" s="5" customFormat="1" ht="18.75" customHeight="1" x14ac:dyDescent="0.3">
      <c r="B50" s="21"/>
      <c r="C50" s="21" t="str">
        <f>IF(B50="","",VLOOKUP(B50,LISTAS!$F$5:$I$204,2,0))</f>
        <v/>
      </c>
      <c r="D50" s="21" t="str">
        <f>IF(B50="","",VLOOKUP(B50,LISTAS!$F$5:$I$207,4,0))</f>
        <v/>
      </c>
      <c r="E50" s="36"/>
      <c r="G50" s="32" t="str">
        <f t="shared" si="7"/>
        <v/>
      </c>
      <c r="H50" s="33" t="str">
        <f t="shared" si="13"/>
        <v/>
      </c>
      <c r="I50" s="33" t="str">
        <f t="shared" si="13"/>
        <v/>
      </c>
      <c r="J50" s="32" t="str">
        <f t="shared" si="9"/>
        <v/>
      </c>
      <c r="K50" s="32" t="str">
        <f t="shared" si="10"/>
        <v/>
      </c>
      <c r="L50" s="32" t="str">
        <f>IF(K50="","",LARGE(G33:G52,M50))</f>
        <v/>
      </c>
      <c r="M50" s="44">
        <v>18</v>
      </c>
      <c r="N50" s="26"/>
      <c r="O50" s="45" t="str">
        <f>IF(R50&lt;&gt;"",_xlfn.RANK.EQ(R50,R33:R52,0),"")</f>
        <v/>
      </c>
      <c r="P50" s="23" t="str">
        <f>IF(K50="","",VLOOKUP(L50,G33:J52,2,0))</f>
        <v/>
      </c>
      <c r="Q50" s="23" t="str">
        <f>IF(K50="","",VLOOKUP(P50,LISTAS!$F$5:$G$204,2,0))</f>
        <v/>
      </c>
      <c r="R50" s="37" t="str">
        <f>IF(K50="","",VLOOKUP(L50,G33:J52,4,0))</f>
        <v/>
      </c>
      <c r="S50" s="24" t="str">
        <f t="shared" si="11"/>
        <v/>
      </c>
      <c r="T50" s="24" t="str">
        <f t="shared" si="12"/>
        <v/>
      </c>
    </row>
    <row r="51" spans="1:20" s="5" customFormat="1" ht="18.75" customHeight="1" x14ac:dyDescent="0.3">
      <c r="B51" s="21"/>
      <c r="C51" s="21" t="str">
        <f>IF(B51="","",VLOOKUP(B51,LISTAS!$F$5:$I$204,2,0))</f>
        <v/>
      </c>
      <c r="D51" s="21" t="str">
        <f>IF(B51="","",VLOOKUP(B51,LISTAS!$F$5:$I$207,4,0))</f>
        <v/>
      </c>
      <c r="E51" s="36"/>
      <c r="G51" s="32"/>
      <c r="H51" s="33"/>
      <c r="I51" s="33"/>
      <c r="J51" s="32"/>
      <c r="K51" s="32"/>
      <c r="L51" s="32" t="str">
        <f>IF(K51="","",LARGE(G33:G52,M51))</f>
        <v/>
      </c>
      <c r="M51" s="44">
        <v>19</v>
      </c>
      <c r="N51" s="26"/>
      <c r="O51" s="45" t="str">
        <f>IF(R51&lt;&gt;"",_xlfn.RANK.EQ(R51,R33:R52,0),"")</f>
        <v/>
      </c>
      <c r="P51" s="23" t="str">
        <f>IF(K51="","",VLOOKUP(L51,G33:J52,2,0))</f>
        <v/>
      </c>
      <c r="Q51" s="23" t="str">
        <f>IF(K51="","",VLOOKUP(P51,LISTAS!$F$5:$G$204,2,0))</f>
        <v/>
      </c>
      <c r="R51" s="37" t="str">
        <f>IF(K51="","",VLOOKUP(L51,G33:J52,4,0))</f>
        <v/>
      </c>
      <c r="S51" s="24" t="str">
        <f t="shared" si="11"/>
        <v/>
      </c>
      <c r="T51" s="24" t="str">
        <f t="shared" si="12"/>
        <v/>
      </c>
    </row>
    <row r="52" spans="1:20" s="5" customFormat="1" ht="18.75" customHeight="1" x14ac:dyDescent="0.3">
      <c r="B52" s="21"/>
      <c r="C52" s="21" t="str">
        <f>IF(B52="","",VLOOKUP(B52,LISTAS!$F$5:$I$204,2,0))</f>
        <v/>
      </c>
      <c r="D52" s="21" t="str">
        <f>IF(B52="","",VLOOKUP(B52,LISTAS!$F$5:$I$207,4,0))</f>
        <v/>
      </c>
      <c r="E52" s="36"/>
      <c r="G52" s="32" t="str">
        <f t="shared" si="7"/>
        <v/>
      </c>
      <c r="H52" s="33" t="str">
        <f t="shared" si="13"/>
        <v/>
      </c>
      <c r="I52" s="33" t="str">
        <f t="shared" si="13"/>
        <v/>
      </c>
      <c r="J52" s="32" t="str">
        <f t="shared" si="9"/>
        <v/>
      </c>
      <c r="K52" s="32" t="str">
        <f t="shared" si="10"/>
        <v/>
      </c>
      <c r="L52" s="32" t="str">
        <f>IF(K52="","",LARGE(G33:G52,M52))</f>
        <v/>
      </c>
      <c r="M52" s="44">
        <v>20</v>
      </c>
      <c r="N52" s="26"/>
      <c r="O52" s="45" t="str">
        <f>IF(R52&lt;&gt;"",_xlfn.RANK.EQ(R52,R33:R52,0),"")</f>
        <v/>
      </c>
      <c r="P52" s="23" t="str">
        <f>IF(K52="","",VLOOKUP(L52,G33:J52,2,0))</f>
        <v/>
      </c>
      <c r="Q52" s="23" t="str">
        <f>IF(K52="","",VLOOKUP(P52,LISTAS!$F$5:$G$204,2,0))</f>
        <v/>
      </c>
      <c r="R52" s="37" t="str">
        <f>IF(K52="","",VLOOKUP(L52,G33:J52,4,0))</f>
        <v/>
      </c>
      <c r="S52" s="24" t="str">
        <f t="shared" si="11"/>
        <v/>
      </c>
      <c r="T52" s="24" t="str">
        <f t="shared" si="12"/>
        <v/>
      </c>
    </row>
    <row r="53" spans="1:20" ht="20.25" customHeight="1" x14ac:dyDescent="0.25"/>
    <row r="54" spans="1:20" ht="20.25" customHeight="1" x14ac:dyDescent="0.25">
      <c r="A54" s="2"/>
      <c r="B54" s="54" t="s">
        <v>23</v>
      </c>
      <c r="C54" s="55"/>
      <c r="E54" s="34"/>
      <c r="F54" s="35"/>
      <c r="G54" s="11"/>
      <c r="H54" s="12"/>
      <c r="I54" s="12"/>
      <c r="J54" s="12"/>
      <c r="K54" s="13"/>
      <c r="L54" s="12"/>
      <c r="M54" s="14"/>
      <c r="N54" s="43"/>
      <c r="O54" s="56" t="s">
        <v>13</v>
      </c>
      <c r="P54" s="57"/>
      <c r="Q54" s="57"/>
      <c r="R54" s="57"/>
      <c r="S54" s="57"/>
      <c r="T54" s="58"/>
    </row>
    <row r="55" spans="1:20" ht="20.25" hidden="1" customHeight="1" x14ac:dyDescent="0.25">
      <c r="A55" s="2"/>
      <c r="B55" s="51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3"/>
    </row>
    <row r="56" spans="1:20" s="15" customFormat="1" ht="28.5" customHeight="1" x14ac:dyDescent="0.25">
      <c r="B56" s="16" t="s">
        <v>14</v>
      </c>
      <c r="C56" s="16" t="s">
        <v>1</v>
      </c>
      <c r="D56" s="16" t="s">
        <v>15</v>
      </c>
      <c r="E56" s="16" t="s">
        <v>2</v>
      </c>
      <c r="F56" s="17"/>
      <c r="G56" s="18"/>
      <c r="H56" s="19"/>
      <c r="I56" s="19"/>
      <c r="J56" s="19"/>
      <c r="K56" s="20"/>
      <c r="L56" s="19"/>
      <c r="M56" s="18"/>
      <c r="N56" s="18"/>
      <c r="O56" s="27" t="s">
        <v>4</v>
      </c>
      <c r="P56" s="27" t="s">
        <v>14</v>
      </c>
      <c r="Q56" s="27" t="s">
        <v>1</v>
      </c>
      <c r="R56" s="27" t="s">
        <v>16</v>
      </c>
      <c r="S56" s="42" t="s">
        <v>17</v>
      </c>
      <c r="T56" s="42" t="s">
        <v>18</v>
      </c>
    </row>
    <row r="57" spans="1:20" s="5" customFormat="1" ht="18.75" customHeight="1" x14ac:dyDescent="0.25">
      <c r="B57" s="21"/>
      <c r="C57" s="21" t="str">
        <f>IF(B57="","",VLOOKUP(B57,LISTAS!$F$5:$I$204,2,0))</f>
        <v/>
      </c>
      <c r="D57" s="21" t="str">
        <f>IF(B57="","",VLOOKUP(B57,LISTAS!$F$5:$I$207,4,0))</f>
        <v/>
      </c>
      <c r="E57" s="36"/>
      <c r="G57" s="32" t="str">
        <f t="shared" ref="G57:G76" si="14">IF(E57="","",E57+(ROW(E57)/10000))</f>
        <v/>
      </c>
      <c r="H57" s="33" t="str">
        <f t="shared" ref="H57:I63" si="15">IF($K57="","",IF(B57="","",B57))</f>
        <v/>
      </c>
      <c r="I57" s="33" t="str">
        <f t="shared" si="15"/>
        <v/>
      </c>
      <c r="J57" s="32" t="str">
        <f t="shared" ref="J57:J76" si="16">IF($K57="","",E57)</f>
        <v/>
      </c>
      <c r="K57" s="32" t="str">
        <f t="shared" ref="K57:K76" si="17">G57</f>
        <v/>
      </c>
      <c r="L57" s="32" t="str">
        <f>IF(K57="","",LARGE(G57:G76,M57))</f>
        <v/>
      </c>
      <c r="M57" s="44">
        <v>1</v>
      </c>
      <c r="N57" s="22"/>
      <c r="O57" s="45" t="str">
        <f>IF(R57&lt;&gt;"",_xlfn.RANK.EQ(R57,R57:R76,0),"")</f>
        <v/>
      </c>
      <c r="P57" s="23" t="str">
        <f>IF(K57="","",VLOOKUP(L57,G57:J76,2,0))</f>
        <v/>
      </c>
      <c r="Q57" s="23" t="str">
        <f>IF(K57="","",VLOOKUP(P57,LISTAS!$F$5:$G$204,2,0))</f>
        <v/>
      </c>
      <c r="R57" s="37" t="str">
        <f>IF(K57="","",VLOOKUP(L57,G57:J76,4,0))</f>
        <v/>
      </c>
      <c r="S57" s="24" t="str">
        <f>IF($O57="","",IF($O57=1,400,IF($O57=2,340,IF($O57=3,300,IF($O57=4,280,IF($O57=5,270,IF($O57=6,260,IF($O57=7,250,IF($O57=8,240,IF($O57=9,200,IF($O57=10,200,IF($O57=11,200,IF($O57=12,200,IF($O57=13,200,IF($O57=14,200,IF($O57=15,200,IF($O57=16,200,IF($O57&gt;16,"",""))))))))))))))))))</f>
        <v/>
      </c>
      <c r="T57" s="24" t="str">
        <f>IF(O57="","",IF($F$7="NÃO","",IF(O57=1,400,IF(O57=2,340,IF(O57=3,300,IF(O57=4,280,IF(O57=5,270,IF(O57=6,260,IF(O57=7,250,IF(O57=8,240,IF(O57=9,200,IF(O57=10,200,IF(O57=11,200,IF(O57=12,200,IF(O57=13,200,IF(O57=14,200,IF(O57=15,200,IF(O57=16,200,IF(O57&gt;16,"","")))))))))))))))))))</f>
        <v/>
      </c>
    </row>
    <row r="58" spans="1:20" s="5" customFormat="1" ht="18.75" customHeight="1" x14ac:dyDescent="0.25">
      <c r="B58" s="21"/>
      <c r="C58" s="21" t="str">
        <f>IF(B58="","",VLOOKUP(B58,LISTAS!$F$5:$I$204,2,0))</f>
        <v/>
      </c>
      <c r="D58" s="21" t="str">
        <f>IF(B58="","",VLOOKUP(B58,LISTAS!$F$5:$I$207,4,0))</f>
        <v/>
      </c>
      <c r="E58" s="36"/>
      <c r="G58" s="32" t="str">
        <f t="shared" si="14"/>
        <v/>
      </c>
      <c r="H58" s="33" t="str">
        <f t="shared" si="15"/>
        <v/>
      </c>
      <c r="I58" s="33" t="str">
        <f t="shared" si="15"/>
        <v/>
      </c>
      <c r="J58" s="32" t="str">
        <f t="shared" si="16"/>
        <v/>
      </c>
      <c r="K58" s="32" t="str">
        <f t="shared" si="17"/>
        <v/>
      </c>
      <c r="L58" s="32" t="str">
        <f>IF(K58="","",LARGE(G57:G76,M58))</f>
        <v/>
      </c>
      <c r="M58" s="44">
        <v>2</v>
      </c>
      <c r="N58" s="25"/>
      <c r="O58" s="45" t="str">
        <f>IF(R58&lt;&gt;"",_xlfn.RANK.EQ(R58,R57:R76,0),"")</f>
        <v/>
      </c>
      <c r="P58" s="23" t="str">
        <f>IF(K58="","",VLOOKUP(L58,G57:J76,2,0))</f>
        <v/>
      </c>
      <c r="Q58" s="23" t="str">
        <f>IF(K58="","",VLOOKUP(P58,LISTAS!$F$5:$G$204,2,0))</f>
        <v/>
      </c>
      <c r="R58" s="37" t="str">
        <f>IF(K58="","",VLOOKUP(L58,G57:J76,4,0))</f>
        <v/>
      </c>
      <c r="S58" s="24" t="str">
        <f t="shared" ref="S58:S76" si="18">IF($O58="","",IF($O58=1,400,IF($O58=2,340,IF($O58=3,300,IF($O58=4,280,IF($O58=5,270,IF($O58=6,260,IF($O58=7,250,IF($O58=8,240,IF($O58=9,200,IF($O58=10,200,IF($O58=11,200,IF($O58=12,200,IF($O58=13,200,IF($O58=14,200,IF($O58=15,200,IF($O58=16,200,IF($O58&gt;16,"",""))))))))))))))))))</f>
        <v/>
      </c>
      <c r="T58" s="24" t="str">
        <f t="shared" ref="T58:T76" si="19">IF(O58="","",IF($F$7="NÃO","",IF(O58=1,400,IF(O58=2,340,IF(O58=3,300,IF(O58=4,280,IF(O58=5,270,IF(O58=6,260,IF(O58=7,250,IF(O58=8,240,IF(O58=9,200,IF(O58=10,200,IF(O58=11,200,IF(O58=12,200,IF(O58=13,200,IF(O58=14,200,IF(O58=15,200,IF(O58=16,200,IF(O58&gt;16,"","")))))))))))))))))))</f>
        <v/>
      </c>
    </row>
    <row r="59" spans="1:20" s="5" customFormat="1" ht="18.75" customHeight="1" x14ac:dyDescent="0.3">
      <c r="B59" s="21"/>
      <c r="C59" s="21" t="str">
        <f>IF(B59="","",VLOOKUP(B59,LISTAS!$F$5:$I$204,2,0))</f>
        <v/>
      </c>
      <c r="D59" s="21" t="str">
        <f>IF(B59="","",VLOOKUP(B59,LISTAS!$F$5:$I$207,4,0))</f>
        <v/>
      </c>
      <c r="E59" s="36"/>
      <c r="G59" s="32" t="str">
        <f t="shared" si="14"/>
        <v/>
      </c>
      <c r="H59" s="33" t="str">
        <f t="shared" si="15"/>
        <v/>
      </c>
      <c r="I59" s="33" t="str">
        <f t="shared" si="15"/>
        <v/>
      </c>
      <c r="J59" s="32" t="str">
        <f t="shared" si="16"/>
        <v/>
      </c>
      <c r="K59" s="32" t="str">
        <f t="shared" si="17"/>
        <v/>
      </c>
      <c r="L59" s="32" t="str">
        <f>IF(K59="","",LARGE(G57:G76,M59))</f>
        <v/>
      </c>
      <c r="M59" s="44">
        <v>3</v>
      </c>
      <c r="N59" s="26"/>
      <c r="O59" s="45" t="str">
        <f>IF(R59&lt;&gt;"",_xlfn.RANK.EQ(R59,R57:R76,0),"")</f>
        <v/>
      </c>
      <c r="P59" s="23" t="str">
        <f>IF(K59="","",VLOOKUP(L59,G57:J76,2,0))</f>
        <v/>
      </c>
      <c r="Q59" s="23" t="str">
        <f>IF(K59="","",VLOOKUP(P59,LISTAS!$F$5:$G$204,2,0))</f>
        <v/>
      </c>
      <c r="R59" s="37" t="str">
        <f>IF(K59="","",VLOOKUP(L59,G57:J76,4,0))</f>
        <v/>
      </c>
      <c r="S59" s="24" t="str">
        <f t="shared" si="18"/>
        <v/>
      </c>
      <c r="T59" s="24" t="str">
        <f t="shared" si="19"/>
        <v/>
      </c>
    </row>
    <row r="60" spans="1:20" s="5" customFormat="1" ht="18.75" customHeight="1" x14ac:dyDescent="0.3">
      <c r="B60" s="21"/>
      <c r="C60" s="21" t="str">
        <f>IF(B60="","",VLOOKUP(B60,LISTAS!$F$5:$I$204,2,0))</f>
        <v/>
      </c>
      <c r="D60" s="21" t="str">
        <f>IF(B60="","",VLOOKUP(B60,LISTAS!$F$5:$I$207,4,0))</f>
        <v/>
      </c>
      <c r="E60" s="36"/>
      <c r="G60" s="32" t="str">
        <f t="shared" si="14"/>
        <v/>
      </c>
      <c r="H60" s="33" t="str">
        <f t="shared" si="15"/>
        <v/>
      </c>
      <c r="I60" s="33" t="str">
        <f t="shared" si="15"/>
        <v/>
      </c>
      <c r="J60" s="32" t="str">
        <f t="shared" si="16"/>
        <v/>
      </c>
      <c r="K60" s="32" t="str">
        <f t="shared" si="17"/>
        <v/>
      </c>
      <c r="L60" s="32" t="str">
        <f>IF(K60="","",LARGE(G57:G76,M60))</f>
        <v/>
      </c>
      <c r="M60" s="44">
        <v>4</v>
      </c>
      <c r="N60" s="26"/>
      <c r="O60" s="45" t="str">
        <f>IF(R60&lt;&gt;"",_xlfn.RANK.EQ(R60,R57:R76,0),"")</f>
        <v/>
      </c>
      <c r="P60" s="23" t="str">
        <f>IF(K60="","",VLOOKUP(L60,G57:J76,2,0))</f>
        <v/>
      </c>
      <c r="Q60" s="23" t="str">
        <f>IF(K60="","",VLOOKUP(P60,LISTAS!$F$5:$G$204,2,0))</f>
        <v/>
      </c>
      <c r="R60" s="37" t="str">
        <f>IF(K60="","",VLOOKUP(L60,G57:J76,4,0))</f>
        <v/>
      </c>
      <c r="S60" s="24" t="str">
        <f t="shared" si="18"/>
        <v/>
      </c>
      <c r="T60" s="24" t="str">
        <f t="shared" si="19"/>
        <v/>
      </c>
    </row>
    <row r="61" spans="1:20" s="5" customFormat="1" ht="18.75" customHeight="1" x14ac:dyDescent="0.3">
      <c r="B61" s="21"/>
      <c r="C61" s="21" t="str">
        <f>IF(B61="","",VLOOKUP(B61,LISTAS!$F$5:$I$204,2,0))</f>
        <v/>
      </c>
      <c r="D61" s="21" t="str">
        <f>IF(B61="","",VLOOKUP(B61,LISTAS!$F$5:$I$207,4,0))</f>
        <v/>
      </c>
      <c r="E61" s="36"/>
      <c r="G61" s="32" t="str">
        <f t="shared" si="14"/>
        <v/>
      </c>
      <c r="H61" s="33" t="str">
        <f t="shared" si="15"/>
        <v/>
      </c>
      <c r="I61" s="33" t="str">
        <f t="shared" si="15"/>
        <v/>
      </c>
      <c r="J61" s="32" t="str">
        <f t="shared" si="16"/>
        <v/>
      </c>
      <c r="K61" s="32" t="str">
        <f t="shared" si="17"/>
        <v/>
      </c>
      <c r="L61" s="32" t="str">
        <f>IF(K61="","",LARGE(G57:G76,M61))</f>
        <v/>
      </c>
      <c r="M61" s="44">
        <v>5</v>
      </c>
      <c r="N61" s="26"/>
      <c r="O61" s="45" t="str">
        <f>IF(R61&lt;&gt;"",_xlfn.RANK.EQ(R61,R57:R76,0),"")</f>
        <v/>
      </c>
      <c r="P61" s="23" t="str">
        <f>IF(K61="","",VLOOKUP(L61,G57:J76,2,0))</f>
        <v/>
      </c>
      <c r="Q61" s="23" t="str">
        <f>IF(K61="","",VLOOKUP(P61,LISTAS!$F$5:$G$204,2,0))</f>
        <v/>
      </c>
      <c r="R61" s="37" t="str">
        <f>IF(K61="","",VLOOKUP(L61,G57:J76,4,0))</f>
        <v/>
      </c>
      <c r="S61" s="24" t="str">
        <f t="shared" si="18"/>
        <v/>
      </c>
      <c r="T61" s="24" t="str">
        <f t="shared" si="19"/>
        <v/>
      </c>
    </row>
    <row r="62" spans="1:20" s="5" customFormat="1" ht="18.75" customHeight="1" x14ac:dyDescent="0.3">
      <c r="B62" s="21"/>
      <c r="C62" s="21" t="str">
        <f>IF(B62="","",VLOOKUP(B62,LISTAS!$F$5:$I$204,2,0))</f>
        <v/>
      </c>
      <c r="D62" s="21" t="str">
        <f>IF(B62="","",VLOOKUP(B62,LISTAS!$F$5:$I$207,4,0))</f>
        <v/>
      </c>
      <c r="E62" s="36"/>
      <c r="G62" s="32" t="str">
        <f t="shared" si="14"/>
        <v/>
      </c>
      <c r="H62" s="33" t="str">
        <f t="shared" si="15"/>
        <v/>
      </c>
      <c r="I62" s="33" t="str">
        <f t="shared" si="15"/>
        <v/>
      </c>
      <c r="J62" s="32" t="str">
        <f t="shared" si="16"/>
        <v/>
      </c>
      <c r="K62" s="32" t="str">
        <f t="shared" si="17"/>
        <v/>
      </c>
      <c r="L62" s="32" t="str">
        <f>IF(K62="","",LARGE(G57:G76,M62))</f>
        <v/>
      </c>
      <c r="M62" s="44">
        <v>6</v>
      </c>
      <c r="N62" s="26"/>
      <c r="O62" s="45" t="str">
        <f>IF(R62&lt;&gt;"",_xlfn.RANK.EQ(R62,R57:R76,0),"")</f>
        <v/>
      </c>
      <c r="P62" s="23" t="str">
        <f>IF(K62="","",VLOOKUP(L62,G57:J76,2,0))</f>
        <v/>
      </c>
      <c r="Q62" s="23" t="str">
        <f>IF(K62="","",VLOOKUP(P62,LISTAS!$F$5:$G$204,2,0))</f>
        <v/>
      </c>
      <c r="R62" s="37" t="str">
        <f>IF(K62="","",VLOOKUP(L62,G57:J76,4,0))</f>
        <v/>
      </c>
      <c r="S62" s="24" t="str">
        <f t="shared" si="18"/>
        <v/>
      </c>
      <c r="T62" s="24" t="str">
        <f t="shared" si="19"/>
        <v/>
      </c>
    </row>
    <row r="63" spans="1:20" s="5" customFormat="1" ht="18.75" customHeight="1" x14ac:dyDescent="0.3">
      <c r="B63" s="21"/>
      <c r="C63" s="21" t="str">
        <f>IF(B63="","",VLOOKUP(B63,LISTAS!$F$5:$I$204,2,0))</f>
        <v/>
      </c>
      <c r="D63" s="21" t="str">
        <f>IF(B63="","",VLOOKUP(B63,LISTAS!$F$5:$I$207,4,0))</f>
        <v/>
      </c>
      <c r="E63" s="36"/>
      <c r="G63" s="32" t="str">
        <f t="shared" si="14"/>
        <v/>
      </c>
      <c r="H63" s="33" t="str">
        <f t="shared" si="15"/>
        <v/>
      </c>
      <c r="I63" s="33" t="str">
        <f t="shared" si="15"/>
        <v/>
      </c>
      <c r="J63" s="32" t="str">
        <f t="shared" si="16"/>
        <v/>
      </c>
      <c r="K63" s="32" t="str">
        <f t="shared" si="17"/>
        <v/>
      </c>
      <c r="L63" s="32" t="str">
        <f>IF(K63="","",LARGE(G57:G76,M63))</f>
        <v/>
      </c>
      <c r="M63" s="44">
        <v>7</v>
      </c>
      <c r="N63" s="26"/>
      <c r="O63" s="45" t="str">
        <f>IF(R63&lt;&gt;"",_xlfn.RANK.EQ(R63,R57:R76,0),"")</f>
        <v/>
      </c>
      <c r="P63" s="23" t="str">
        <f>IF(K63="","",VLOOKUP(L63,G57:J76,2,0))</f>
        <v/>
      </c>
      <c r="Q63" s="23" t="str">
        <f>IF(K63="","",VLOOKUP(P63,LISTAS!$F$5:$G$204,2,0))</f>
        <v/>
      </c>
      <c r="R63" s="37" t="str">
        <f>IF(K63="","",VLOOKUP(L63,G57:J76,4,0))</f>
        <v/>
      </c>
      <c r="S63" s="24" t="str">
        <f t="shared" si="18"/>
        <v/>
      </c>
      <c r="T63" s="24" t="str">
        <f t="shared" si="19"/>
        <v/>
      </c>
    </row>
    <row r="64" spans="1:20" s="5" customFormat="1" ht="18.75" customHeight="1" x14ac:dyDescent="0.3">
      <c r="B64" s="21"/>
      <c r="C64" s="21" t="str">
        <f>IF(B64="","",VLOOKUP(B64,LISTAS!$F$5:$I$204,2,0))</f>
        <v/>
      </c>
      <c r="D64" s="21" t="str">
        <f>IF(B64="","",VLOOKUP(B64,LISTAS!$F$5:$I$207,4,0))</f>
        <v/>
      </c>
      <c r="E64" s="36"/>
      <c r="G64" s="32"/>
      <c r="H64" s="33"/>
      <c r="I64" s="33"/>
      <c r="J64" s="32"/>
      <c r="K64" s="32"/>
      <c r="L64" s="32" t="str">
        <f>IF(K64="","",LARGE(G57:G76,M64))</f>
        <v/>
      </c>
      <c r="M64" s="44">
        <v>8</v>
      </c>
      <c r="N64" s="26"/>
      <c r="O64" s="45" t="str">
        <f>IF(R64&lt;&gt;"",_xlfn.RANK.EQ(R64,R57:R76,0),"")</f>
        <v/>
      </c>
      <c r="P64" s="23" t="str">
        <f>IF(K64="","",VLOOKUP(L64,G57:J76,2,0))</f>
        <v/>
      </c>
      <c r="Q64" s="23" t="str">
        <f>IF(K64="","",VLOOKUP(P64,LISTAS!$F$5:$G$204,2,0))</f>
        <v/>
      </c>
      <c r="R64" s="37" t="str">
        <f>IF(K64="","",VLOOKUP(L64,G57:J76,4,0))</f>
        <v/>
      </c>
      <c r="S64" s="24" t="str">
        <f t="shared" si="18"/>
        <v/>
      </c>
      <c r="T64" s="24" t="str">
        <f t="shared" si="19"/>
        <v/>
      </c>
    </row>
    <row r="65" spans="1:20" s="5" customFormat="1" ht="18.75" customHeight="1" x14ac:dyDescent="0.3">
      <c r="B65" s="21"/>
      <c r="C65" s="21" t="str">
        <f>IF(B65="","",VLOOKUP(B65,LISTAS!$F$5:$I$204,2,0))</f>
        <v/>
      </c>
      <c r="D65" s="21" t="str">
        <f>IF(B65="","",VLOOKUP(B65,LISTAS!$F$5:$I$207,4,0))</f>
        <v/>
      </c>
      <c r="E65" s="36"/>
      <c r="G65" s="32"/>
      <c r="H65" s="33"/>
      <c r="I65" s="33"/>
      <c r="J65" s="32"/>
      <c r="K65" s="32"/>
      <c r="L65" s="32" t="str">
        <f>IF(K65="","",LARGE(G57:G76,M65))</f>
        <v/>
      </c>
      <c r="M65" s="44">
        <v>9</v>
      </c>
      <c r="N65" s="26"/>
      <c r="O65" s="45" t="str">
        <f>IF(R65&lt;&gt;"",_xlfn.RANK.EQ(R65,R57:R76,0),"")</f>
        <v/>
      </c>
      <c r="P65" s="23" t="str">
        <f>IF(K65="","",VLOOKUP(L65,G57:J76,2,0))</f>
        <v/>
      </c>
      <c r="Q65" s="23" t="str">
        <f>IF(K65="","",VLOOKUP(P65,LISTAS!$F$5:$G$204,2,0))</f>
        <v/>
      </c>
      <c r="R65" s="37" t="str">
        <f>IF(K65="","",VLOOKUP(L65,G57:J76,4,0))</f>
        <v/>
      </c>
      <c r="S65" s="24" t="str">
        <f t="shared" si="18"/>
        <v/>
      </c>
      <c r="T65" s="24" t="str">
        <f t="shared" si="19"/>
        <v/>
      </c>
    </row>
    <row r="66" spans="1:20" s="5" customFormat="1" ht="18.75" customHeight="1" x14ac:dyDescent="0.3">
      <c r="B66" s="21"/>
      <c r="C66" s="21" t="str">
        <f>IF(B66="","",VLOOKUP(B66,LISTAS!$F$5:$I$204,2,0))</f>
        <v/>
      </c>
      <c r="D66" s="21" t="str">
        <f>IF(B66="","",VLOOKUP(B66,LISTAS!$F$5:$I$207,4,0))</f>
        <v/>
      </c>
      <c r="E66" s="36"/>
      <c r="G66" s="32"/>
      <c r="H66" s="33"/>
      <c r="I66" s="33"/>
      <c r="J66" s="32"/>
      <c r="K66" s="32"/>
      <c r="L66" s="32" t="str">
        <f>IF(K66="","",LARGE(G57:G76,M66))</f>
        <v/>
      </c>
      <c r="M66" s="44">
        <v>10</v>
      </c>
      <c r="N66" s="26"/>
      <c r="O66" s="45" t="str">
        <f>IF(R66&lt;&gt;"",_xlfn.RANK.EQ(R66,R57:R76,0),"")</f>
        <v/>
      </c>
      <c r="P66" s="23" t="str">
        <f>IF(K66="","",VLOOKUP(L66,G57:J76,2,0))</f>
        <v/>
      </c>
      <c r="Q66" s="23" t="str">
        <f>IF(K66="","",VLOOKUP(P66,LISTAS!$F$5:$G$204,2,0))</f>
        <v/>
      </c>
      <c r="R66" s="37" t="str">
        <f>IF(K66="","",VLOOKUP(L66,G57:J76,4,0))</f>
        <v/>
      </c>
      <c r="S66" s="24" t="str">
        <f t="shared" si="18"/>
        <v/>
      </c>
      <c r="T66" s="24" t="str">
        <f t="shared" si="19"/>
        <v/>
      </c>
    </row>
    <row r="67" spans="1:20" s="5" customFormat="1" ht="18.75" customHeight="1" x14ac:dyDescent="0.3">
      <c r="B67" s="21"/>
      <c r="C67" s="21" t="str">
        <f>IF(B67="","",VLOOKUP(B67,LISTAS!$F$5:$I$204,2,0))</f>
        <v/>
      </c>
      <c r="D67" s="21" t="str">
        <f>IF(B67="","",VLOOKUP(B67,LISTAS!$F$5:$I$207,4,0))</f>
        <v/>
      </c>
      <c r="E67" s="36"/>
      <c r="G67" s="32"/>
      <c r="H67" s="33"/>
      <c r="I67" s="33"/>
      <c r="J67" s="32"/>
      <c r="K67" s="32"/>
      <c r="L67" s="32" t="str">
        <f>IF(K67="","",LARGE(G57:G76,M67))</f>
        <v/>
      </c>
      <c r="M67" s="44">
        <v>11</v>
      </c>
      <c r="N67" s="26"/>
      <c r="O67" s="45" t="str">
        <f>IF(R67&lt;&gt;"",_xlfn.RANK.EQ(R67,R57:R76,0),"")</f>
        <v/>
      </c>
      <c r="P67" s="23" t="str">
        <f>IF(K67="","",VLOOKUP(L67,G57:J76,2,0))</f>
        <v/>
      </c>
      <c r="Q67" s="23" t="str">
        <f>IF(K67="","",VLOOKUP(P67,LISTAS!$F$5:$G$204,2,0))</f>
        <v/>
      </c>
      <c r="R67" s="37" t="str">
        <f>IF(K67="","",VLOOKUP(L67,G57:J76,4,0))</f>
        <v/>
      </c>
      <c r="S67" s="24" t="str">
        <f t="shared" si="18"/>
        <v/>
      </c>
      <c r="T67" s="24" t="str">
        <f t="shared" si="19"/>
        <v/>
      </c>
    </row>
    <row r="68" spans="1:20" s="5" customFormat="1" ht="18.75" customHeight="1" x14ac:dyDescent="0.3">
      <c r="B68" s="21"/>
      <c r="C68" s="21" t="str">
        <f>IF(B68="","",VLOOKUP(B68,LISTAS!$F$5:$I$204,2,0))</f>
        <v/>
      </c>
      <c r="D68" s="21" t="str">
        <f>IF(B68="","",VLOOKUP(B68,LISTAS!$F$5:$I$207,4,0))</f>
        <v/>
      </c>
      <c r="E68" s="36"/>
      <c r="G68" s="32"/>
      <c r="H68" s="33"/>
      <c r="I68" s="33"/>
      <c r="J68" s="32"/>
      <c r="K68" s="32"/>
      <c r="L68" s="32" t="str">
        <f>IF(K68="","",LARGE(G57:G76,M68))</f>
        <v/>
      </c>
      <c r="M68" s="44">
        <v>12</v>
      </c>
      <c r="N68" s="26"/>
      <c r="O68" s="45" t="str">
        <f>IF(R68&lt;&gt;"",_xlfn.RANK.EQ(R68,R57:R76,0),"")</f>
        <v/>
      </c>
      <c r="P68" s="23" t="str">
        <f>IF(K68="","",VLOOKUP(L68,G57:J76,2,0))</f>
        <v/>
      </c>
      <c r="Q68" s="23" t="str">
        <f>IF(K68="","",VLOOKUP(P68,LISTAS!$F$5:$G$204,2,0))</f>
        <v/>
      </c>
      <c r="R68" s="37" t="str">
        <f>IF(K68="","",VLOOKUP(L68,G57:J76,4,0))</f>
        <v/>
      </c>
      <c r="S68" s="24" t="str">
        <f t="shared" si="18"/>
        <v/>
      </c>
      <c r="T68" s="24" t="str">
        <f t="shared" si="19"/>
        <v/>
      </c>
    </row>
    <row r="69" spans="1:20" s="5" customFormat="1" ht="18.75" customHeight="1" x14ac:dyDescent="0.3">
      <c r="B69" s="21"/>
      <c r="C69" s="21" t="str">
        <f>IF(B69="","",VLOOKUP(B69,LISTAS!$F$5:$I$204,2,0))</f>
        <v/>
      </c>
      <c r="D69" s="21" t="str">
        <f>IF(B69="","",VLOOKUP(B69,LISTAS!$F$5:$I$207,4,0))</f>
        <v/>
      </c>
      <c r="E69" s="36"/>
      <c r="G69" s="32"/>
      <c r="H69" s="33"/>
      <c r="I69" s="33"/>
      <c r="J69" s="32"/>
      <c r="K69" s="32"/>
      <c r="L69" s="32" t="str">
        <f>IF(K69="","",LARGE(G57:G76,M69))</f>
        <v/>
      </c>
      <c r="M69" s="44">
        <v>13</v>
      </c>
      <c r="N69" s="26"/>
      <c r="O69" s="45" t="str">
        <f>IF(R69&lt;&gt;"",_xlfn.RANK.EQ(R69,R57:R76,0),"")</f>
        <v/>
      </c>
      <c r="P69" s="23" t="str">
        <f>IF(K69="","",VLOOKUP(L69,G57:J76,2,0))</f>
        <v/>
      </c>
      <c r="Q69" s="23" t="str">
        <f>IF(K69="","",VLOOKUP(P69,LISTAS!$F$5:$G$204,2,0))</f>
        <v/>
      </c>
      <c r="R69" s="37" t="str">
        <f>IF(K69="","",VLOOKUP(L69,G57:J76,4,0))</f>
        <v/>
      </c>
      <c r="S69" s="24" t="str">
        <f t="shared" si="18"/>
        <v/>
      </c>
      <c r="T69" s="24" t="str">
        <f t="shared" si="19"/>
        <v/>
      </c>
    </row>
    <row r="70" spans="1:20" s="5" customFormat="1" ht="18.75" customHeight="1" x14ac:dyDescent="0.3">
      <c r="B70" s="21"/>
      <c r="C70" s="21" t="str">
        <f>IF(B70="","",VLOOKUP(B70,LISTAS!$F$5:$I$204,2,0))</f>
        <v/>
      </c>
      <c r="D70" s="21" t="str">
        <f>IF(B70="","",VLOOKUP(B70,LISTAS!$F$5:$I$207,4,0))</f>
        <v/>
      </c>
      <c r="E70" s="36"/>
      <c r="G70" s="32"/>
      <c r="H70" s="33"/>
      <c r="I70" s="33"/>
      <c r="J70" s="32"/>
      <c r="K70" s="32"/>
      <c r="L70" s="32" t="str">
        <f>IF(K70="","",LARGE(G57:G76,M70))</f>
        <v/>
      </c>
      <c r="M70" s="44">
        <v>14</v>
      </c>
      <c r="N70" s="26"/>
      <c r="O70" s="45" t="str">
        <f>IF(R70&lt;&gt;"",_xlfn.RANK.EQ(R70,R57:R76,0),"")</f>
        <v/>
      </c>
      <c r="P70" s="23" t="str">
        <f>IF(K70="","",VLOOKUP(L70,G57:J76,2,0))</f>
        <v/>
      </c>
      <c r="Q70" s="23" t="str">
        <f>IF(K70="","",VLOOKUP(P70,LISTAS!$F$5:$G$204,2,0))</f>
        <v/>
      </c>
      <c r="R70" s="37" t="str">
        <f>IF(K70="","",VLOOKUP(L70,G57:J76,4,0))</f>
        <v/>
      </c>
      <c r="S70" s="24" t="str">
        <f t="shared" si="18"/>
        <v/>
      </c>
      <c r="T70" s="24" t="str">
        <f t="shared" si="19"/>
        <v/>
      </c>
    </row>
    <row r="71" spans="1:20" s="5" customFormat="1" ht="18.75" customHeight="1" x14ac:dyDescent="0.3">
      <c r="B71" s="21"/>
      <c r="C71" s="21" t="str">
        <f>IF(B71="","",VLOOKUP(B71,LISTAS!$F$5:$I$204,2,0))</f>
        <v/>
      </c>
      <c r="D71" s="21" t="str">
        <f>IF(B71="","",VLOOKUP(B71,LISTAS!$F$5:$I$207,4,0))</f>
        <v/>
      </c>
      <c r="E71" s="36"/>
      <c r="G71" s="32"/>
      <c r="H71" s="33"/>
      <c r="I71" s="33"/>
      <c r="J71" s="32"/>
      <c r="K71" s="32"/>
      <c r="L71" s="32" t="str">
        <f>IF(K71="","",LARGE(G57:G76,M71))</f>
        <v/>
      </c>
      <c r="M71" s="44">
        <v>15</v>
      </c>
      <c r="N71" s="26"/>
      <c r="O71" s="45" t="str">
        <f>IF(R71&lt;&gt;"",_xlfn.RANK.EQ(R71,R57:R76,0),"")</f>
        <v/>
      </c>
      <c r="P71" s="23" t="str">
        <f>IF(K71="","",VLOOKUP(L71,G57:J76,2,0))</f>
        <v/>
      </c>
      <c r="Q71" s="23" t="str">
        <f>IF(K71="","",VLOOKUP(P71,LISTAS!$F$5:$G$204,2,0))</f>
        <v/>
      </c>
      <c r="R71" s="37" t="str">
        <f>IF(K71="","",VLOOKUP(L71,G57:J76,4,0))</f>
        <v/>
      </c>
      <c r="S71" s="24" t="str">
        <f t="shared" si="18"/>
        <v/>
      </c>
      <c r="T71" s="24" t="str">
        <f t="shared" si="19"/>
        <v/>
      </c>
    </row>
    <row r="72" spans="1:20" s="5" customFormat="1" ht="18.75" customHeight="1" x14ac:dyDescent="0.3">
      <c r="B72" s="21"/>
      <c r="C72" s="21" t="str">
        <f>IF(B72="","",VLOOKUP(B72,LISTAS!$F$5:$I$204,2,0))</f>
        <v/>
      </c>
      <c r="D72" s="21" t="str">
        <f>IF(B72="","",VLOOKUP(B72,LISTAS!$F$5:$I$207,4,0))</f>
        <v/>
      </c>
      <c r="E72" s="36"/>
      <c r="G72" s="32"/>
      <c r="H72" s="33"/>
      <c r="I72" s="33"/>
      <c r="J72" s="32"/>
      <c r="K72" s="32"/>
      <c r="L72" s="32" t="str">
        <f>IF(K72="","",LARGE(G57:G76,M72))</f>
        <v/>
      </c>
      <c r="M72" s="44">
        <v>16</v>
      </c>
      <c r="N72" s="26"/>
      <c r="O72" s="45" t="str">
        <f>IF(R72&lt;&gt;"",_xlfn.RANK.EQ(R72,R57:R76,0),"")</f>
        <v/>
      </c>
      <c r="P72" s="23" t="str">
        <f>IF(K72="","",VLOOKUP(L72,G57:J76,2,0))</f>
        <v/>
      </c>
      <c r="Q72" s="23" t="str">
        <f>IF(K72="","",VLOOKUP(P72,LISTAS!$F$5:$G$204,2,0))</f>
        <v/>
      </c>
      <c r="R72" s="37" t="str">
        <f>IF(K72="","",VLOOKUP(L72,G57:J76,4,0))</f>
        <v/>
      </c>
      <c r="S72" s="24" t="str">
        <f t="shared" si="18"/>
        <v/>
      </c>
      <c r="T72" s="24" t="str">
        <f t="shared" si="19"/>
        <v/>
      </c>
    </row>
    <row r="73" spans="1:20" s="5" customFormat="1" ht="18.75" customHeight="1" x14ac:dyDescent="0.3">
      <c r="B73" s="21"/>
      <c r="C73" s="21" t="str">
        <f>IF(B73="","",VLOOKUP(B73,LISTAS!$F$5:$I$204,2,0))</f>
        <v/>
      </c>
      <c r="D73" s="21" t="str">
        <f>IF(B73="","",VLOOKUP(B73,LISTAS!$F$5:$I$207,4,0))</f>
        <v/>
      </c>
      <c r="E73" s="36"/>
      <c r="G73" s="32" t="str">
        <f t="shared" si="14"/>
        <v/>
      </c>
      <c r="H73" s="33" t="str">
        <f t="shared" ref="H73:I76" si="20">IF($K73="","",IF(B73="","",B73))</f>
        <v/>
      </c>
      <c r="I73" s="33" t="str">
        <f t="shared" si="20"/>
        <v/>
      </c>
      <c r="J73" s="32" t="str">
        <f t="shared" si="16"/>
        <v/>
      </c>
      <c r="K73" s="32" t="str">
        <f t="shared" si="17"/>
        <v/>
      </c>
      <c r="L73" s="32" t="str">
        <f>IF(K73="","",LARGE(G57:G76,M73))</f>
        <v/>
      </c>
      <c r="M73" s="44">
        <v>17</v>
      </c>
      <c r="N73" s="26"/>
      <c r="O73" s="45" t="str">
        <f>IF(R73&lt;&gt;"",_xlfn.RANK.EQ(R73,R57:R76,0),"")</f>
        <v/>
      </c>
      <c r="P73" s="23" t="str">
        <f>IF(K73="","",VLOOKUP(L73,G57:J76,2,0))</f>
        <v/>
      </c>
      <c r="Q73" s="23" t="str">
        <f>IF(K73="","",VLOOKUP(P73,LISTAS!$F$5:$G$204,2,0))</f>
        <v/>
      </c>
      <c r="R73" s="37" t="str">
        <f>IF(K73="","",VLOOKUP(L73,G57:J76,4,0))</f>
        <v/>
      </c>
      <c r="S73" s="24" t="str">
        <f t="shared" si="18"/>
        <v/>
      </c>
      <c r="T73" s="24" t="str">
        <f t="shared" si="19"/>
        <v/>
      </c>
    </row>
    <row r="74" spans="1:20" s="5" customFormat="1" ht="18.75" customHeight="1" x14ac:dyDescent="0.3">
      <c r="B74" s="21"/>
      <c r="C74" s="21" t="str">
        <f>IF(B74="","",VLOOKUP(B74,LISTAS!$F$5:$I$204,2,0))</f>
        <v/>
      </c>
      <c r="D74" s="21" t="str">
        <f>IF(B74="","",VLOOKUP(B74,LISTAS!$F$5:$I$207,4,0))</f>
        <v/>
      </c>
      <c r="E74" s="36"/>
      <c r="G74" s="32" t="str">
        <f t="shared" si="14"/>
        <v/>
      </c>
      <c r="H74" s="33" t="str">
        <f t="shared" si="20"/>
        <v/>
      </c>
      <c r="I74" s="33" t="str">
        <f t="shared" si="20"/>
        <v/>
      </c>
      <c r="J74" s="32" t="str">
        <f t="shared" si="16"/>
        <v/>
      </c>
      <c r="K74" s="32" t="str">
        <f t="shared" si="17"/>
        <v/>
      </c>
      <c r="L74" s="32" t="str">
        <f>IF(K74="","",LARGE(G57:G76,M74))</f>
        <v/>
      </c>
      <c r="M74" s="44">
        <v>18</v>
      </c>
      <c r="N74" s="26"/>
      <c r="O74" s="45" t="str">
        <f>IF(R74&lt;&gt;"",_xlfn.RANK.EQ(R74,R57:R76,0),"")</f>
        <v/>
      </c>
      <c r="P74" s="23" t="str">
        <f>IF(K74="","",VLOOKUP(L74,G57:J76,2,0))</f>
        <v/>
      </c>
      <c r="Q74" s="23" t="str">
        <f>IF(K74="","",VLOOKUP(P74,LISTAS!$F$5:$G$204,2,0))</f>
        <v/>
      </c>
      <c r="R74" s="37" t="str">
        <f>IF(K74="","",VLOOKUP(L74,G57:J76,4,0))</f>
        <v/>
      </c>
      <c r="S74" s="24" t="str">
        <f t="shared" si="18"/>
        <v/>
      </c>
      <c r="T74" s="24" t="str">
        <f t="shared" si="19"/>
        <v/>
      </c>
    </row>
    <row r="75" spans="1:20" s="5" customFormat="1" ht="18.75" customHeight="1" x14ac:dyDescent="0.3">
      <c r="B75" s="21"/>
      <c r="C75" s="21" t="str">
        <f>IF(B75="","",VLOOKUP(B75,LISTAS!$F$5:$I$204,2,0))</f>
        <v/>
      </c>
      <c r="D75" s="21" t="str">
        <f>IF(B75="","",VLOOKUP(B75,LISTAS!$F$5:$I$207,4,0))</f>
        <v/>
      </c>
      <c r="E75" s="36"/>
      <c r="G75" s="32"/>
      <c r="H75" s="33"/>
      <c r="I75" s="33"/>
      <c r="J75" s="32"/>
      <c r="K75" s="32"/>
      <c r="L75" s="32" t="str">
        <f>IF(K75="","",LARGE(G57:G76,M75))</f>
        <v/>
      </c>
      <c r="M75" s="44">
        <v>19</v>
      </c>
      <c r="N75" s="26"/>
      <c r="O75" s="45" t="str">
        <f>IF(R75&lt;&gt;"",_xlfn.RANK.EQ(R75,R57:R76,0),"")</f>
        <v/>
      </c>
      <c r="P75" s="23" t="str">
        <f>IF(K75="","",VLOOKUP(L75,G57:J76,2,0))</f>
        <v/>
      </c>
      <c r="Q75" s="23" t="str">
        <f>IF(K75="","",VLOOKUP(P75,LISTAS!$F$5:$G$204,2,0))</f>
        <v/>
      </c>
      <c r="R75" s="37" t="str">
        <f>IF(K75="","",VLOOKUP(L75,G57:J76,4,0))</f>
        <v/>
      </c>
      <c r="S75" s="24" t="str">
        <f t="shared" si="18"/>
        <v/>
      </c>
      <c r="T75" s="24" t="str">
        <f t="shared" si="19"/>
        <v/>
      </c>
    </row>
    <row r="76" spans="1:20" s="5" customFormat="1" ht="18.75" customHeight="1" x14ac:dyDescent="0.3">
      <c r="B76" s="21"/>
      <c r="C76" s="21" t="str">
        <f>IF(B76="","",VLOOKUP(B76,LISTAS!$F$5:$I$204,2,0))</f>
        <v/>
      </c>
      <c r="D76" s="21" t="str">
        <f>IF(B76="","",VLOOKUP(B76,LISTAS!$F$5:$I$207,4,0))</f>
        <v/>
      </c>
      <c r="E76" s="36"/>
      <c r="G76" s="32" t="str">
        <f t="shared" si="14"/>
        <v/>
      </c>
      <c r="H76" s="33" t="str">
        <f t="shared" si="20"/>
        <v/>
      </c>
      <c r="I76" s="33" t="str">
        <f t="shared" si="20"/>
        <v/>
      </c>
      <c r="J76" s="32" t="str">
        <f t="shared" si="16"/>
        <v/>
      </c>
      <c r="K76" s="32" t="str">
        <f t="shared" si="17"/>
        <v/>
      </c>
      <c r="L76" s="32" t="str">
        <f>IF(K76="","",LARGE(G57:G76,M76))</f>
        <v/>
      </c>
      <c r="M76" s="44">
        <v>20</v>
      </c>
      <c r="N76" s="26"/>
      <c r="O76" s="45" t="str">
        <f>IF(R76&lt;&gt;"",_xlfn.RANK.EQ(R76,R57:R76,0),"")</f>
        <v/>
      </c>
      <c r="P76" s="23" t="str">
        <f>IF(K76="","",VLOOKUP(L76,G57:J76,2,0))</f>
        <v/>
      </c>
      <c r="Q76" s="23" t="str">
        <f>IF(K76="","",VLOOKUP(P76,LISTAS!$F$5:$G$204,2,0))</f>
        <v/>
      </c>
      <c r="R76" s="37" t="str">
        <f>IF(K76="","",VLOOKUP(L76,G57:J76,4,0))</f>
        <v/>
      </c>
      <c r="S76" s="24" t="str">
        <f t="shared" si="18"/>
        <v/>
      </c>
      <c r="T76" s="24" t="str">
        <f t="shared" si="19"/>
        <v/>
      </c>
    </row>
    <row r="77" spans="1:20" ht="20.25" customHeight="1" x14ac:dyDescent="0.25"/>
    <row r="78" spans="1:20" ht="20.25" customHeight="1" x14ac:dyDescent="0.25">
      <c r="A78" s="2"/>
      <c r="B78" s="54" t="s">
        <v>34</v>
      </c>
      <c r="C78" s="55"/>
      <c r="E78" s="34"/>
      <c r="F78" s="35"/>
      <c r="G78" s="11"/>
      <c r="H78" s="12"/>
      <c r="I78" s="12"/>
      <c r="J78" s="12"/>
      <c r="K78" s="13"/>
      <c r="L78" s="12"/>
      <c r="M78" s="14"/>
      <c r="N78" s="43"/>
      <c r="O78" s="56" t="s">
        <v>13</v>
      </c>
      <c r="P78" s="57"/>
      <c r="Q78" s="57"/>
      <c r="R78" s="57"/>
      <c r="S78" s="57"/>
      <c r="T78" s="58"/>
    </row>
    <row r="79" spans="1:20" ht="20.25" hidden="1" customHeight="1" x14ac:dyDescent="0.25">
      <c r="A79" s="2"/>
      <c r="B79" s="51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3"/>
    </row>
    <row r="80" spans="1:20" s="15" customFormat="1" ht="28.5" customHeight="1" x14ac:dyDescent="0.25">
      <c r="B80" s="16" t="s">
        <v>14</v>
      </c>
      <c r="C80" s="16" t="s">
        <v>1</v>
      </c>
      <c r="D80" s="16" t="s">
        <v>15</v>
      </c>
      <c r="E80" s="16" t="s">
        <v>2</v>
      </c>
      <c r="F80" s="17"/>
      <c r="G80" s="18"/>
      <c r="H80" s="19"/>
      <c r="I80" s="19"/>
      <c r="J80" s="19"/>
      <c r="K80" s="20"/>
      <c r="L80" s="19"/>
      <c r="M80" s="18"/>
      <c r="N80" s="18"/>
      <c r="O80" s="27" t="s">
        <v>4</v>
      </c>
      <c r="P80" s="27" t="s">
        <v>14</v>
      </c>
      <c r="Q80" s="27" t="s">
        <v>1</v>
      </c>
      <c r="R80" s="27" t="s">
        <v>16</v>
      </c>
      <c r="S80" s="42" t="s">
        <v>17</v>
      </c>
      <c r="T80" s="42" t="s">
        <v>18</v>
      </c>
    </row>
    <row r="81" spans="2:20" s="5" customFormat="1" ht="18.75" customHeight="1" x14ac:dyDescent="0.25">
      <c r="B81" s="21"/>
      <c r="C81" s="21" t="str">
        <f>IF(B81="","",VLOOKUP(B81,LISTAS!$F$5:$I$204,2,0))</f>
        <v/>
      </c>
      <c r="D81" s="21" t="str">
        <f>IF(B81="","",VLOOKUP(B81,LISTAS!$F$5:$I$207,4,0))</f>
        <v/>
      </c>
      <c r="E81" s="36"/>
      <c r="G81" s="32" t="str">
        <f t="shared" ref="G81:G100" si="21">IF(E81="","",E81+(ROW(E81)/10000))</f>
        <v/>
      </c>
      <c r="H81" s="33" t="str">
        <f t="shared" ref="H81:I87" si="22">IF($K81="","",IF(B81="","",B81))</f>
        <v/>
      </c>
      <c r="I81" s="33" t="str">
        <f t="shared" si="22"/>
        <v/>
      </c>
      <c r="J81" s="32" t="str">
        <f t="shared" ref="J81:J100" si="23">IF($K81="","",E81)</f>
        <v/>
      </c>
      <c r="K81" s="32" t="str">
        <f t="shared" ref="K81:K100" si="24">G81</f>
        <v/>
      </c>
      <c r="L81" s="32" t="str">
        <f>IF(K81="","",LARGE(G81:G100,M81))</f>
        <v/>
      </c>
      <c r="M81" s="44">
        <v>1</v>
      </c>
      <c r="N81" s="22"/>
      <c r="O81" s="45" t="str">
        <f>IF(R81&lt;&gt;"",_xlfn.RANK.EQ(R81,R81:R100,0),"")</f>
        <v/>
      </c>
      <c r="P81" s="23" t="str">
        <f>IF(K81="","",VLOOKUP(L81,G81:J100,2,0))</f>
        <v/>
      </c>
      <c r="Q81" s="23" t="str">
        <f>IF(K81="","",VLOOKUP(P81,LISTAS!$F$5:$G$204,2,0))</f>
        <v/>
      </c>
      <c r="R81" s="37" t="str">
        <f>IF(K81="","",VLOOKUP(L81,G81:J100,4,0))</f>
        <v/>
      </c>
      <c r="S81" s="24" t="str">
        <f>IF($O81="","",IF($O81=1,400,IF($O81=2,340,IF($O81=3,300,IF($O81=4,280,IF($O81=5,270,IF($O81=6,260,IF($O81=7,250,IF($O81=8,240,IF($O81=9,200,IF($O81=10,200,IF($O81=11,200,IF($O81=12,200,IF($O81=13,200,IF($O81=14,200,IF($O81=15,200,IF($O81=16,200,IF($O81&gt;16,"",""))))))))))))))))))</f>
        <v/>
      </c>
      <c r="T81" s="24" t="str">
        <f>IF(O81="","",IF($F$7="NÃO","",IF(O81=1,400,IF(O81=2,340,IF(O81=3,300,IF(O81=4,280,IF(O81=5,270,IF(O81=6,260,IF(O81=7,250,IF(O81=8,240,IF(O81=9,200,IF(O81=10,200,IF(O81=11,200,IF(O81=12,200,IF(O81=13,200,IF(O81=14,200,IF(O81=15,200,IF(O81=16,200,IF(O81&gt;16,"","")))))))))))))))))))</f>
        <v/>
      </c>
    </row>
    <row r="82" spans="2:20" s="5" customFormat="1" ht="18.75" customHeight="1" x14ac:dyDescent="0.25">
      <c r="B82" s="21"/>
      <c r="C82" s="21" t="str">
        <f>IF(B82="","",VLOOKUP(B82,LISTAS!$F$5:$I$204,2,0))</f>
        <v/>
      </c>
      <c r="D82" s="21" t="str">
        <f>IF(B82="","",VLOOKUP(B82,LISTAS!$F$5:$I$207,4,0))</f>
        <v/>
      </c>
      <c r="E82" s="36"/>
      <c r="G82" s="32" t="str">
        <f t="shared" si="21"/>
        <v/>
      </c>
      <c r="H82" s="33" t="str">
        <f t="shared" si="22"/>
        <v/>
      </c>
      <c r="I82" s="33" t="str">
        <f t="shared" si="22"/>
        <v/>
      </c>
      <c r="J82" s="32" t="str">
        <f t="shared" si="23"/>
        <v/>
      </c>
      <c r="K82" s="32" t="str">
        <f t="shared" si="24"/>
        <v/>
      </c>
      <c r="L82" s="32" t="str">
        <f>IF(K82="","",LARGE(G81:G100,M82))</f>
        <v/>
      </c>
      <c r="M82" s="44">
        <v>2</v>
      </c>
      <c r="N82" s="25"/>
      <c r="O82" s="45" t="str">
        <f>IF(R82&lt;&gt;"",_xlfn.RANK.EQ(R82,R81:R100,0),"")</f>
        <v/>
      </c>
      <c r="P82" s="23" t="str">
        <f>IF(K82="","",VLOOKUP(L82,G81:J100,2,0))</f>
        <v/>
      </c>
      <c r="Q82" s="23" t="str">
        <f>IF(K82="","",VLOOKUP(P82,LISTAS!$F$5:$G$204,2,0))</f>
        <v/>
      </c>
      <c r="R82" s="37" t="str">
        <f>IF(K82="","",VLOOKUP(L82,G81:J100,4,0))</f>
        <v/>
      </c>
      <c r="S82" s="24" t="str">
        <f t="shared" ref="S82:S100" si="25">IF($O82="","",IF($O82=1,400,IF($O82=2,340,IF($O82=3,300,IF($O82=4,280,IF($O82=5,270,IF($O82=6,260,IF($O82=7,250,IF($O82=8,240,IF($O82=9,200,IF($O82=10,200,IF($O82=11,200,IF($O82=12,200,IF($O82=13,200,IF($O82=14,200,IF($O82=15,200,IF($O82=16,200,IF($O82&gt;16,"",""))))))))))))))))))</f>
        <v/>
      </c>
      <c r="T82" s="24" t="str">
        <f t="shared" ref="T82:T100" si="26">IF(O82="","",IF($F$7="NÃO","",IF(O82=1,400,IF(O82=2,340,IF(O82=3,300,IF(O82=4,280,IF(O82=5,270,IF(O82=6,260,IF(O82=7,250,IF(O82=8,240,IF(O82=9,200,IF(O82=10,200,IF(O82=11,200,IF(O82=12,200,IF(O82=13,200,IF(O82=14,200,IF(O82=15,200,IF(O82=16,200,IF(O82&gt;16,"","")))))))))))))))))))</f>
        <v/>
      </c>
    </row>
    <row r="83" spans="2:20" s="5" customFormat="1" ht="18.75" customHeight="1" x14ac:dyDescent="0.3">
      <c r="B83" s="21"/>
      <c r="C83" s="21" t="str">
        <f>IF(B83="","",VLOOKUP(B83,LISTAS!$F$5:$I$204,2,0))</f>
        <v/>
      </c>
      <c r="D83" s="21" t="str">
        <f>IF(B83="","",VLOOKUP(B83,LISTAS!$F$5:$I$207,4,0))</f>
        <v/>
      </c>
      <c r="E83" s="36"/>
      <c r="G83" s="32" t="str">
        <f t="shared" si="21"/>
        <v/>
      </c>
      <c r="H83" s="33" t="str">
        <f t="shared" si="22"/>
        <v/>
      </c>
      <c r="I83" s="33" t="str">
        <f t="shared" si="22"/>
        <v/>
      </c>
      <c r="J83" s="32" t="str">
        <f t="shared" si="23"/>
        <v/>
      </c>
      <c r="K83" s="32" t="str">
        <f t="shared" si="24"/>
        <v/>
      </c>
      <c r="L83" s="32" t="str">
        <f>IF(K83="","",LARGE(G81:G100,M83))</f>
        <v/>
      </c>
      <c r="M83" s="44">
        <v>3</v>
      </c>
      <c r="N83" s="26"/>
      <c r="O83" s="45" t="str">
        <f>IF(R83&lt;&gt;"",_xlfn.RANK.EQ(R83,R81:R100,0),"")</f>
        <v/>
      </c>
      <c r="P83" s="23" t="str">
        <f>IF(K83="","",VLOOKUP(L83,G81:J100,2,0))</f>
        <v/>
      </c>
      <c r="Q83" s="23" t="str">
        <f>IF(K83="","",VLOOKUP(P83,LISTAS!$F$5:$G$204,2,0))</f>
        <v/>
      </c>
      <c r="R83" s="37" t="str">
        <f>IF(K83="","",VLOOKUP(L83,G81:J100,4,0))</f>
        <v/>
      </c>
      <c r="S83" s="24" t="str">
        <f t="shared" si="25"/>
        <v/>
      </c>
      <c r="T83" s="24" t="str">
        <f t="shared" si="26"/>
        <v/>
      </c>
    </row>
    <row r="84" spans="2:20" s="5" customFormat="1" ht="18.75" customHeight="1" x14ac:dyDescent="0.3">
      <c r="B84" s="21"/>
      <c r="C84" s="21" t="str">
        <f>IF(B84="","",VLOOKUP(B84,LISTAS!$F$5:$I$204,2,0))</f>
        <v/>
      </c>
      <c r="D84" s="21" t="str">
        <f>IF(B84="","",VLOOKUP(B84,LISTAS!$F$5:$I$207,4,0))</f>
        <v/>
      </c>
      <c r="E84" s="36"/>
      <c r="G84" s="32" t="str">
        <f t="shared" si="21"/>
        <v/>
      </c>
      <c r="H84" s="33" t="str">
        <f t="shared" si="22"/>
        <v/>
      </c>
      <c r="I84" s="33" t="str">
        <f t="shared" si="22"/>
        <v/>
      </c>
      <c r="J84" s="32" t="str">
        <f t="shared" si="23"/>
        <v/>
      </c>
      <c r="K84" s="32" t="str">
        <f t="shared" si="24"/>
        <v/>
      </c>
      <c r="L84" s="32" t="str">
        <f>IF(K84="","",LARGE(G81:G100,M84))</f>
        <v/>
      </c>
      <c r="M84" s="44">
        <v>4</v>
      </c>
      <c r="N84" s="26"/>
      <c r="O84" s="45" t="str">
        <f>IF(R84&lt;&gt;"",_xlfn.RANK.EQ(R84,R81:R100,0),"")</f>
        <v/>
      </c>
      <c r="P84" s="23" t="str">
        <f>IF(K84="","",VLOOKUP(L84,G81:J100,2,0))</f>
        <v/>
      </c>
      <c r="Q84" s="23" t="str">
        <f>IF(K84="","",VLOOKUP(P84,LISTAS!$F$5:$G$204,2,0))</f>
        <v/>
      </c>
      <c r="R84" s="37" t="str">
        <f>IF(K84="","",VLOOKUP(L84,G81:J100,4,0))</f>
        <v/>
      </c>
      <c r="S84" s="24" t="str">
        <f t="shared" si="25"/>
        <v/>
      </c>
      <c r="T84" s="24" t="str">
        <f t="shared" si="26"/>
        <v/>
      </c>
    </row>
    <row r="85" spans="2:20" s="5" customFormat="1" ht="18.75" customHeight="1" x14ac:dyDescent="0.3">
      <c r="B85" s="21"/>
      <c r="C85" s="21" t="str">
        <f>IF(B85="","",VLOOKUP(B85,LISTAS!$F$5:$I$204,2,0))</f>
        <v/>
      </c>
      <c r="D85" s="21" t="str">
        <f>IF(B85="","",VLOOKUP(B85,LISTAS!$F$5:$I$207,4,0))</f>
        <v/>
      </c>
      <c r="E85" s="36"/>
      <c r="G85" s="32" t="str">
        <f t="shared" si="21"/>
        <v/>
      </c>
      <c r="H85" s="33" t="str">
        <f t="shared" si="22"/>
        <v/>
      </c>
      <c r="I85" s="33" t="str">
        <f t="shared" si="22"/>
        <v/>
      </c>
      <c r="J85" s="32" t="str">
        <f t="shared" si="23"/>
        <v/>
      </c>
      <c r="K85" s="32" t="str">
        <f t="shared" si="24"/>
        <v/>
      </c>
      <c r="L85" s="32" t="str">
        <f>IF(K85="","",LARGE(G81:G100,M85))</f>
        <v/>
      </c>
      <c r="M85" s="44">
        <v>5</v>
      </c>
      <c r="N85" s="26"/>
      <c r="O85" s="45" t="str">
        <f>IF(R85&lt;&gt;"",_xlfn.RANK.EQ(R85,R81:R100,0),"")</f>
        <v/>
      </c>
      <c r="P85" s="23" t="str">
        <f>IF(K85="","",VLOOKUP(L85,G81:J100,2,0))</f>
        <v/>
      </c>
      <c r="Q85" s="23" t="str">
        <f>IF(K85="","",VLOOKUP(P85,LISTAS!$F$5:$G$204,2,0))</f>
        <v/>
      </c>
      <c r="R85" s="37" t="str">
        <f>IF(K85="","",VLOOKUP(L85,G81:J100,4,0))</f>
        <v/>
      </c>
      <c r="S85" s="24" t="str">
        <f t="shared" si="25"/>
        <v/>
      </c>
      <c r="T85" s="24" t="str">
        <f t="shared" si="26"/>
        <v/>
      </c>
    </row>
    <row r="86" spans="2:20" s="5" customFormat="1" ht="18.75" customHeight="1" x14ac:dyDescent="0.3">
      <c r="B86" s="21"/>
      <c r="C86" s="21" t="str">
        <f>IF(B86="","",VLOOKUP(B86,LISTAS!$F$5:$I$204,2,0))</f>
        <v/>
      </c>
      <c r="D86" s="21" t="str">
        <f>IF(B86="","",VLOOKUP(B86,LISTAS!$F$5:$I$207,4,0))</f>
        <v/>
      </c>
      <c r="E86" s="36"/>
      <c r="G86" s="32" t="str">
        <f t="shared" si="21"/>
        <v/>
      </c>
      <c r="H86" s="33" t="str">
        <f t="shared" si="22"/>
        <v/>
      </c>
      <c r="I86" s="33" t="str">
        <f t="shared" si="22"/>
        <v/>
      </c>
      <c r="J86" s="32" t="str">
        <f t="shared" si="23"/>
        <v/>
      </c>
      <c r="K86" s="32" t="str">
        <f t="shared" si="24"/>
        <v/>
      </c>
      <c r="L86" s="32" t="str">
        <f>IF(K86="","",LARGE(G81:G100,M86))</f>
        <v/>
      </c>
      <c r="M86" s="44">
        <v>6</v>
      </c>
      <c r="N86" s="26"/>
      <c r="O86" s="45" t="str">
        <f>IF(R86&lt;&gt;"",_xlfn.RANK.EQ(R86,R81:R100,0),"")</f>
        <v/>
      </c>
      <c r="P86" s="23" t="str">
        <f>IF(K86="","",VLOOKUP(L86,G81:J100,2,0))</f>
        <v/>
      </c>
      <c r="Q86" s="23" t="str">
        <f>IF(K86="","",VLOOKUP(P86,LISTAS!$F$5:$G$204,2,0))</f>
        <v/>
      </c>
      <c r="R86" s="37" t="str">
        <f>IF(K86="","",VLOOKUP(L86,G81:J100,4,0))</f>
        <v/>
      </c>
      <c r="S86" s="24" t="str">
        <f t="shared" si="25"/>
        <v/>
      </c>
      <c r="T86" s="24" t="str">
        <f t="shared" si="26"/>
        <v/>
      </c>
    </row>
    <row r="87" spans="2:20" s="5" customFormat="1" ht="18.75" customHeight="1" x14ac:dyDescent="0.3">
      <c r="B87" s="21"/>
      <c r="C87" s="21" t="str">
        <f>IF(B87="","",VLOOKUP(B87,LISTAS!$F$5:$I$204,2,0))</f>
        <v/>
      </c>
      <c r="D87" s="21" t="str">
        <f>IF(B87="","",VLOOKUP(B87,LISTAS!$F$5:$I$207,4,0))</f>
        <v/>
      </c>
      <c r="E87" s="36"/>
      <c r="G87" s="32" t="str">
        <f t="shared" si="21"/>
        <v/>
      </c>
      <c r="H87" s="33" t="str">
        <f t="shared" si="22"/>
        <v/>
      </c>
      <c r="I87" s="33" t="str">
        <f t="shared" si="22"/>
        <v/>
      </c>
      <c r="J87" s="32" t="str">
        <f t="shared" si="23"/>
        <v/>
      </c>
      <c r="K87" s="32" t="str">
        <f t="shared" si="24"/>
        <v/>
      </c>
      <c r="L87" s="32" t="str">
        <f>IF(K87="","",LARGE(G81:G100,M87))</f>
        <v/>
      </c>
      <c r="M87" s="44">
        <v>7</v>
      </c>
      <c r="N87" s="26"/>
      <c r="O87" s="45" t="str">
        <f>IF(R87&lt;&gt;"",_xlfn.RANK.EQ(R87,R81:R100,0),"")</f>
        <v/>
      </c>
      <c r="P87" s="23" t="str">
        <f>IF(K87="","",VLOOKUP(L87,G81:J100,2,0))</f>
        <v/>
      </c>
      <c r="Q87" s="23" t="str">
        <f>IF(K87="","",VLOOKUP(P87,LISTAS!$F$5:$G$204,2,0))</f>
        <v/>
      </c>
      <c r="R87" s="37" t="str">
        <f>IF(K87="","",VLOOKUP(L87,G81:J100,4,0))</f>
        <v/>
      </c>
      <c r="S87" s="24" t="str">
        <f t="shared" si="25"/>
        <v/>
      </c>
      <c r="T87" s="24" t="str">
        <f t="shared" si="26"/>
        <v/>
      </c>
    </row>
    <row r="88" spans="2:20" s="5" customFormat="1" ht="18.75" customHeight="1" x14ac:dyDescent="0.3">
      <c r="B88" s="21"/>
      <c r="C88" s="21" t="str">
        <f>IF(B88="","",VLOOKUP(B88,LISTAS!$F$5:$I$204,2,0))</f>
        <v/>
      </c>
      <c r="D88" s="21" t="str">
        <f>IF(B88="","",VLOOKUP(B88,LISTAS!$F$5:$I$207,4,0))</f>
        <v/>
      </c>
      <c r="E88" s="36"/>
      <c r="G88" s="32"/>
      <c r="H88" s="33"/>
      <c r="I88" s="33"/>
      <c r="J88" s="32"/>
      <c r="K88" s="32"/>
      <c r="L88" s="32" t="str">
        <f>IF(K88="","",LARGE(G81:G100,M88))</f>
        <v/>
      </c>
      <c r="M88" s="44">
        <v>8</v>
      </c>
      <c r="N88" s="26"/>
      <c r="O88" s="45" t="str">
        <f>IF(R88&lt;&gt;"",_xlfn.RANK.EQ(R88,R81:R100,0),"")</f>
        <v/>
      </c>
      <c r="P88" s="23" t="str">
        <f>IF(K88="","",VLOOKUP(L88,G81:J100,2,0))</f>
        <v/>
      </c>
      <c r="Q88" s="23" t="str">
        <f>IF(K88="","",VLOOKUP(P88,LISTAS!$F$5:$G$204,2,0))</f>
        <v/>
      </c>
      <c r="R88" s="37" t="str">
        <f>IF(K88="","",VLOOKUP(L88,G81:J100,4,0))</f>
        <v/>
      </c>
      <c r="S88" s="24" t="str">
        <f t="shared" si="25"/>
        <v/>
      </c>
      <c r="T88" s="24" t="str">
        <f t="shared" si="26"/>
        <v/>
      </c>
    </row>
    <row r="89" spans="2:20" s="5" customFormat="1" ht="18.75" customHeight="1" x14ac:dyDescent="0.3">
      <c r="B89" s="21"/>
      <c r="C89" s="21" t="str">
        <f>IF(B89="","",VLOOKUP(B89,LISTAS!$F$5:$I$204,2,0))</f>
        <v/>
      </c>
      <c r="D89" s="21" t="str">
        <f>IF(B89="","",VLOOKUP(B89,LISTAS!$F$5:$I$207,4,0))</f>
        <v/>
      </c>
      <c r="E89" s="36"/>
      <c r="G89" s="32"/>
      <c r="H89" s="33"/>
      <c r="I89" s="33"/>
      <c r="J89" s="32"/>
      <c r="K89" s="32"/>
      <c r="L89" s="32" t="str">
        <f>IF(K89="","",LARGE(G81:G100,M89))</f>
        <v/>
      </c>
      <c r="M89" s="44">
        <v>9</v>
      </c>
      <c r="N89" s="26"/>
      <c r="O89" s="45" t="str">
        <f>IF(R89&lt;&gt;"",_xlfn.RANK.EQ(R89,R81:R100,0),"")</f>
        <v/>
      </c>
      <c r="P89" s="23" t="str">
        <f>IF(K89="","",VLOOKUP(L89,G81:J100,2,0))</f>
        <v/>
      </c>
      <c r="Q89" s="23" t="str">
        <f>IF(K89="","",VLOOKUP(P89,LISTAS!$F$5:$G$204,2,0))</f>
        <v/>
      </c>
      <c r="R89" s="37" t="str">
        <f>IF(K89="","",VLOOKUP(L89,G81:J100,4,0))</f>
        <v/>
      </c>
      <c r="S89" s="24" t="str">
        <f t="shared" si="25"/>
        <v/>
      </c>
      <c r="T89" s="24" t="str">
        <f t="shared" si="26"/>
        <v/>
      </c>
    </row>
    <row r="90" spans="2:20" s="5" customFormat="1" ht="18.75" customHeight="1" x14ac:dyDescent="0.3">
      <c r="B90" s="21"/>
      <c r="C90" s="21" t="str">
        <f>IF(B90="","",VLOOKUP(B90,LISTAS!$F$5:$I$204,2,0))</f>
        <v/>
      </c>
      <c r="D90" s="21" t="str">
        <f>IF(B90="","",VLOOKUP(B90,LISTAS!$F$5:$I$207,4,0))</f>
        <v/>
      </c>
      <c r="E90" s="36"/>
      <c r="G90" s="32"/>
      <c r="H90" s="33"/>
      <c r="I90" s="33"/>
      <c r="J90" s="32"/>
      <c r="K90" s="32"/>
      <c r="L90" s="32" t="str">
        <f>IF(K90="","",LARGE(G81:G100,M90))</f>
        <v/>
      </c>
      <c r="M90" s="44">
        <v>10</v>
      </c>
      <c r="N90" s="26"/>
      <c r="O90" s="45" t="str">
        <f>IF(R90&lt;&gt;"",_xlfn.RANK.EQ(R90,R81:R100,0),"")</f>
        <v/>
      </c>
      <c r="P90" s="23" t="str">
        <f>IF(K90="","",VLOOKUP(L90,G81:J100,2,0))</f>
        <v/>
      </c>
      <c r="Q90" s="23" t="str">
        <f>IF(K90="","",VLOOKUP(P90,LISTAS!$F$5:$G$204,2,0))</f>
        <v/>
      </c>
      <c r="R90" s="37" t="str">
        <f>IF(K90="","",VLOOKUP(L90,G81:J100,4,0))</f>
        <v/>
      </c>
      <c r="S90" s="24" t="str">
        <f t="shared" si="25"/>
        <v/>
      </c>
      <c r="T90" s="24" t="str">
        <f t="shared" si="26"/>
        <v/>
      </c>
    </row>
    <row r="91" spans="2:20" s="5" customFormat="1" ht="18.75" customHeight="1" x14ac:dyDescent="0.3">
      <c r="B91" s="21"/>
      <c r="C91" s="21" t="str">
        <f>IF(B91="","",VLOOKUP(B91,LISTAS!$F$5:$I$204,2,0))</f>
        <v/>
      </c>
      <c r="D91" s="21" t="str">
        <f>IF(B91="","",VLOOKUP(B91,LISTAS!$F$5:$I$207,4,0))</f>
        <v/>
      </c>
      <c r="E91" s="36"/>
      <c r="G91" s="32"/>
      <c r="H91" s="33"/>
      <c r="I91" s="33"/>
      <c r="J91" s="32"/>
      <c r="K91" s="32"/>
      <c r="L91" s="32" t="str">
        <f>IF(K91="","",LARGE(G81:G100,M91))</f>
        <v/>
      </c>
      <c r="M91" s="44">
        <v>11</v>
      </c>
      <c r="N91" s="26"/>
      <c r="O91" s="45" t="str">
        <f>IF(R91&lt;&gt;"",_xlfn.RANK.EQ(R91,R81:R100,0),"")</f>
        <v/>
      </c>
      <c r="P91" s="23" t="str">
        <f>IF(K91="","",VLOOKUP(L91,G81:J100,2,0))</f>
        <v/>
      </c>
      <c r="Q91" s="23" t="str">
        <f>IF(K91="","",VLOOKUP(P91,LISTAS!$F$5:$G$204,2,0))</f>
        <v/>
      </c>
      <c r="R91" s="37" t="str">
        <f>IF(K91="","",VLOOKUP(L91,G81:J100,4,0))</f>
        <v/>
      </c>
      <c r="S91" s="24" t="str">
        <f t="shared" si="25"/>
        <v/>
      </c>
      <c r="T91" s="24" t="str">
        <f t="shared" si="26"/>
        <v/>
      </c>
    </row>
    <row r="92" spans="2:20" s="5" customFormat="1" ht="18.75" customHeight="1" x14ac:dyDescent="0.3">
      <c r="B92" s="21"/>
      <c r="C92" s="21" t="str">
        <f>IF(B92="","",VLOOKUP(B92,LISTAS!$F$5:$I$204,2,0))</f>
        <v/>
      </c>
      <c r="D92" s="21" t="str">
        <f>IF(B92="","",VLOOKUP(B92,LISTAS!$F$5:$I$207,4,0))</f>
        <v/>
      </c>
      <c r="E92" s="36"/>
      <c r="G92" s="32"/>
      <c r="H92" s="33"/>
      <c r="I92" s="33"/>
      <c r="J92" s="32"/>
      <c r="K92" s="32"/>
      <c r="L92" s="32" t="str">
        <f>IF(K92="","",LARGE(G81:G100,M92))</f>
        <v/>
      </c>
      <c r="M92" s="44">
        <v>12</v>
      </c>
      <c r="N92" s="26"/>
      <c r="O92" s="45" t="str">
        <f>IF(R92&lt;&gt;"",_xlfn.RANK.EQ(R92,R81:R100,0),"")</f>
        <v/>
      </c>
      <c r="P92" s="23" t="str">
        <f>IF(K92="","",VLOOKUP(L92,G81:J100,2,0))</f>
        <v/>
      </c>
      <c r="Q92" s="23" t="str">
        <f>IF(K92="","",VLOOKUP(P92,LISTAS!$F$5:$G$204,2,0))</f>
        <v/>
      </c>
      <c r="R92" s="37" t="str">
        <f>IF(K92="","",VLOOKUP(L92,G81:J100,4,0))</f>
        <v/>
      </c>
      <c r="S92" s="24" t="str">
        <f t="shared" si="25"/>
        <v/>
      </c>
      <c r="T92" s="24" t="str">
        <f t="shared" si="26"/>
        <v/>
      </c>
    </row>
    <row r="93" spans="2:20" s="5" customFormat="1" ht="18.75" customHeight="1" x14ac:dyDescent="0.3">
      <c r="B93" s="21"/>
      <c r="C93" s="21" t="str">
        <f>IF(B93="","",VLOOKUP(B93,LISTAS!$F$5:$I$204,2,0))</f>
        <v/>
      </c>
      <c r="D93" s="21" t="str">
        <f>IF(B93="","",VLOOKUP(B93,LISTAS!$F$5:$I$207,4,0))</f>
        <v/>
      </c>
      <c r="E93" s="36"/>
      <c r="G93" s="32"/>
      <c r="H93" s="33"/>
      <c r="I93" s="33"/>
      <c r="J93" s="32"/>
      <c r="K93" s="32"/>
      <c r="L93" s="32" t="str">
        <f>IF(K93="","",LARGE(G81:G100,M93))</f>
        <v/>
      </c>
      <c r="M93" s="44">
        <v>13</v>
      </c>
      <c r="N93" s="26"/>
      <c r="O93" s="45" t="str">
        <f>IF(R93&lt;&gt;"",_xlfn.RANK.EQ(R93,R81:R100,0),"")</f>
        <v/>
      </c>
      <c r="P93" s="23" t="str">
        <f>IF(K93="","",VLOOKUP(L93,G81:J100,2,0))</f>
        <v/>
      </c>
      <c r="Q93" s="23" t="str">
        <f>IF(K93="","",VLOOKUP(P93,LISTAS!$F$5:$G$204,2,0))</f>
        <v/>
      </c>
      <c r="R93" s="37" t="str">
        <f>IF(K93="","",VLOOKUP(L93,G81:J100,4,0))</f>
        <v/>
      </c>
      <c r="S93" s="24" t="str">
        <f t="shared" si="25"/>
        <v/>
      </c>
      <c r="T93" s="24" t="str">
        <f t="shared" si="26"/>
        <v/>
      </c>
    </row>
    <row r="94" spans="2:20" s="5" customFormat="1" ht="18.75" customHeight="1" x14ac:dyDescent="0.3">
      <c r="B94" s="21"/>
      <c r="C94" s="21" t="str">
        <f>IF(B94="","",VLOOKUP(B94,LISTAS!$F$5:$I$204,2,0))</f>
        <v/>
      </c>
      <c r="D94" s="21" t="str">
        <f>IF(B94="","",VLOOKUP(B94,LISTAS!$F$5:$I$207,4,0))</f>
        <v/>
      </c>
      <c r="E94" s="36"/>
      <c r="G94" s="32"/>
      <c r="H94" s="33"/>
      <c r="I94" s="33"/>
      <c r="J94" s="32"/>
      <c r="K94" s="32"/>
      <c r="L94" s="32" t="str">
        <f>IF(K94="","",LARGE(G81:G100,M94))</f>
        <v/>
      </c>
      <c r="M94" s="44">
        <v>14</v>
      </c>
      <c r="N94" s="26"/>
      <c r="O94" s="45" t="str">
        <f>IF(R94&lt;&gt;"",_xlfn.RANK.EQ(R94,R81:R100,0),"")</f>
        <v/>
      </c>
      <c r="P94" s="23" t="str">
        <f>IF(K94="","",VLOOKUP(L94,G81:J100,2,0))</f>
        <v/>
      </c>
      <c r="Q94" s="23" t="str">
        <f>IF(K94="","",VLOOKUP(P94,LISTAS!$F$5:$G$204,2,0))</f>
        <v/>
      </c>
      <c r="R94" s="37" t="str">
        <f>IF(K94="","",VLOOKUP(L94,G81:J100,4,0))</f>
        <v/>
      </c>
      <c r="S94" s="24" t="str">
        <f t="shared" si="25"/>
        <v/>
      </c>
      <c r="T94" s="24" t="str">
        <f t="shared" si="26"/>
        <v/>
      </c>
    </row>
    <row r="95" spans="2:20" s="5" customFormat="1" ht="18.75" customHeight="1" x14ac:dyDescent="0.3">
      <c r="B95" s="21"/>
      <c r="C95" s="21" t="str">
        <f>IF(B95="","",VLOOKUP(B95,LISTAS!$F$5:$I$204,2,0))</f>
        <v/>
      </c>
      <c r="D95" s="21" t="str">
        <f>IF(B95="","",VLOOKUP(B95,LISTAS!$F$5:$I$207,4,0))</f>
        <v/>
      </c>
      <c r="E95" s="36"/>
      <c r="G95" s="32"/>
      <c r="H95" s="33"/>
      <c r="I95" s="33"/>
      <c r="J95" s="32"/>
      <c r="K95" s="32"/>
      <c r="L95" s="32" t="str">
        <f>IF(K95="","",LARGE(G81:G100,M95))</f>
        <v/>
      </c>
      <c r="M95" s="44">
        <v>15</v>
      </c>
      <c r="N95" s="26"/>
      <c r="O95" s="45" t="str">
        <f>IF(R95&lt;&gt;"",_xlfn.RANK.EQ(R95,R81:R100,0),"")</f>
        <v/>
      </c>
      <c r="P95" s="23" t="str">
        <f>IF(K95="","",VLOOKUP(L95,G81:J100,2,0))</f>
        <v/>
      </c>
      <c r="Q95" s="23" t="str">
        <f>IF(K95="","",VLOOKUP(P95,LISTAS!$F$5:$G$204,2,0))</f>
        <v/>
      </c>
      <c r="R95" s="37" t="str">
        <f>IF(K95="","",VLOOKUP(L95,G81:J100,4,0))</f>
        <v/>
      </c>
      <c r="S95" s="24" t="str">
        <f t="shared" si="25"/>
        <v/>
      </c>
      <c r="T95" s="24" t="str">
        <f t="shared" si="26"/>
        <v/>
      </c>
    </row>
    <row r="96" spans="2:20" s="5" customFormat="1" ht="18.75" customHeight="1" x14ac:dyDescent="0.3">
      <c r="B96" s="21"/>
      <c r="C96" s="21" t="str">
        <f>IF(B96="","",VLOOKUP(B96,LISTAS!$F$5:$I$204,2,0))</f>
        <v/>
      </c>
      <c r="D96" s="21" t="str">
        <f>IF(B96="","",VLOOKUP(B96,LISTAS!$F$5:$I$207,4,0))</f>
        <v/>
      </c>
      <c r="E96" s="36"/>
      <c r="G96" s="32"/>
      <c r="H96" s="33"/>
      <c r="I96" s="33"/>
      <c r="J96" s="32"/>
      <c r="K96" s="32"/>
      <c r="L96" s="32" t="str">
        <f>IF(K96="","",LARGE(G81:G100,M96))</f>
        <v/>
      </c>
      <c r="M96" s="44">
        <v>16</v>
      </c>
      <c r="N96" s="26"/>
      <c r="O96" s="45" t="str">
        <f>IF(R96&lt;&gt;"",_xlfn.RANK.EQ(R96,R81:R100,0),"")</f>
        <v/>
      </c>
      <c r="P96" s="23" t="str">
        <f>IF(K96="","",VLOOKUP(L96,G81:J100,2,0))</f>
        <v/>
      </c>
      <c r="Q96" s="23" t="str">
        <f>IF(K96="","",VLOOKUP(P96,LISTAS!$F$5:$G$204,2,0))</f>
        <v/>
      </c>
      <c r="R96" s="37" t="str">
        <f>IF(K96="","",VLOOKUP(L96,G81:J100,4,0))</f>
        <v/>
      </c>
      <c r="S96" s="24" t="str">
        <f t="shared" si="25"/>
        <v/>
      </c>
      <c r="T96" s="24" t="str">
        <f t="shared" si="26"/>
        <v/>
      </c>
    </row>
    <row r="97" spans="1:20" s="5" customFormat="1" ht="18.75" customHeight="1" x14ac:dyDescent="0.3">
      <c r="B97" s="21"/>
      <c r="C97" s="21" t="str">
        <f>IF(B97="","",VLOOKUP(B97,LISTAS!$F$5:$I$204,2,0))</f>
        <v/>
      </c>
      <c r="D97" s="21" t="str">
        <f>IF(B97="","",VLOOKUP(B97,LISTAS!$F$5:$I$207,4,0))</f>
        <v/>
      </c>
      <c r="E97" s="36"/>
      <c r="G97" s="32" t="str">
        <f t="shared" si="21"/>
        <v/>
      </c>
      <c r="H97" s="33" t="str">
        <f t="shared" ref="H97:I100" si="27">IF($K97="","",IF(B97="","",B97))</f>
        <v/>
      </c>
      <c r="I97" s="33" t="str">
        <f t="shared" si="27"/>
        <v/>
      </c>
      <c r="J97" s="32" t="str">
        <f t="shared" si="23"/>
        <v/>
      </c>
      <c r="K97" s="32" t="str">
        <f t="shared" si="24"/>
        <v/>
      </c>
      <c r="L97" s="32" t="str">
        <f>IF(K97="","",LARGE(G81:G100,M97))</f>
        <v/>
      </c>
      <c r="M97" s="44">
        <v>17</v>
      </c>
      <c r="N97" s="26"/>
      <c r="O97" s="45" t="str">
        <f>IF(R97&lt;&gt;"",_xlfn.RANK.EQ(R97,R81:R100,0),"")</f>
        <v/>
      </c>
      <c r="P97" s="23" t="str">
        <f>IF(K97="","",VLOOKUP(L97,G81:J100,2,0))</f>
        <v/>
      </c>
      <c r="Q97" s="23" t="str">
        <f>IF(K97="","",VLOOKUP(P97,LISTAS!$F$5:$G$204,2,0))</f>
        <v/>
      </c>
      <c r="R97" s="37" t="str">
        <f>IF(K97="","",VLOOKUP(L97,G81:J100,4,0))</f>
        <v/>
      </c>
      <c r="S97" s="24" t="str">
        <f t="shared" si="25"/>
        <v/>
      </c>
      <c r="T97" s="24" t="str">
        <f t="shared" si="26"/>
        <v/>
      </c>
    </row>
    <row r="98" spans="1:20" s="5" customFormat="1" ht="18.75" customHeight="1" x14ac:dyDescent="0.3">
      <c r="B98" s="21"/>
      <c r="C98" s="21" t="str">
        <f>IF(B98="","",VLOOKUP(B98,LISTAS!$F$5:$I$204,2,0))</f>
        <v/>
      </c>
      <c r="D98" s="21" t="str">
        <f>IF(B98="","",VLOOKUP(B98,LISTAS!$F$5:$I$207,4,0))</f>
        <v/>
      </c>
      <c r="E98" s="36"/>
      <c r="G98" s="32" t="str">
        <f t="shared" si="21"/>
        <v/>
      </c>
      <c r="H98" s="33" t="str">
        <f t="shared" si="27"/>
        <v/>
      </c>
      <c r="I98" s="33" t="str">
        <f t="shared" si="27"/>
        <v/>
      </c>
      <c r="J98" s="32" t="str">
        <f t="shared" si="23"/>
        <v/>
      </c>
      <c r="K98" s="32" t="str">
        <f t="shared" si="24"/>
        <v/>
      </c>
      <c r="L98" s="32" t="str">
        <f>IF(K98="","",LARGE(G81:G100,M98))</f>
        <v/>
      </c>
      <c r="M98" s="44">
        <v>18</v>
      </c>
      <c r="N98" s="26"/>
      <c r="O98" s="45" t="str">
        <f>IF(R98&lt;&gt;"",_xlfn.RANK.EQ(R98,R81:R100,0),"")</f>
        <v/>
      </c>
      <c r="P98" s="23" t="str">
        <f>IF(K98="","",VLOOKUP(L98,G81:J100,2,0))</f>
        <v/>
      </c>
      <c r="Q98" s="23" t="str">
        <f>IF(K98="","",VLOOKUP(P98,LISTAS!$F$5:$G$204,2,0))</f>
        <v/>
      </c>
      <c r="R98" s="37" t="str">
        <f>IF(K98="","",VLOOKUP(L98,G81:J100,4,0))</f>
        <v/>
      </c>
      <c r="S98" s="24" t="str">
        <f t="shared" si="25"/>
        <v/>
      </c>
      <c r="T98" s="24" t="str">
        <f t="shared" si="26"/>
        <v/>
      </c>
    </row>
    <row r="99" spans="1:20" s="5" customFormat="1" ht="18.75" customHeight="1" x14ac:dyDescent="0.3">
      <c r="B99" s="21"/>
      <c r="C99" s="21" t="str">
        <f>IF(B99="","",VLOOKUP(B99,LISTAS!$F$5:$I$204,2,0))</f>
        <v/>
      </c>
      <c r="D99" s="21" t="str">
        <f>IF(B99="","",VLOOKUP(B99,LISTAS!$F$5:$I$207,4,0))</f>
        <v/>
      </c>
      <c r="E99" s="36"/>
      <c r="G99" s="32"/>
      <c r="H99" s="33"/>
      <c r="I99" s="33"/>
      <c r="J99" s="32"/>
      <c r="K99" s="32"/>
      <c r="L99" s="32" t="str">
        <f>IF(K99="","",LARGE(G81:G100,M99))</f>
        <v/>
      </c>
      <c r="M99" s="44">
        <v>19</v>
      </c>
      <c r="N99" s="26"/>
      <c r="O99" s="45" t="str">
        <f>IF(R99&lt;&gt;"",_xlfn.RANK.EQ(R99,R81:R100,0),"")</f>
        <v/>
      </c>
      <c r="P99" s="23" t="str">
        <f>IF(K99="","",VLOOKUP(L99,G81:J100,2,0))</f>
        <v/>
      </c>
      <c r="Q99" s="23" t="str">
        <f>IF(K99="","",VLOOKUP(P99,LISTAS!$F$5:$G$204,2,0))</f>
        <v/>
      </c>
      <c r="R99" s="37" t="str">
        <f>IF(K99="","",VLOOKUP(L99,G81:J100,4,0))</f>
        <v/>
      </c>
      <c r="S99" s="24" t="str">
        <f t="shared" si="25"/>
        <v/>
      </c>
      <c r="T99" s="24" t="str">
        <f t="shared" si="26"/>
        <v/>
      </c>
    </row>
    <row r="100" spans="1:20" s="5" customFormat="1" ht="18.75" customHeight="1" x14ac:dyDescent="0.3">
      <c r="B100" s="21"/>
      <c r="C100" s="21" t="str">
        <f>IF(B100="","",VLOOKUP(B100,LISTAS!$F$5:$I$204,2,0))</f>
        <v/>
      </c>
      <c r="D100" s="21" t="str">
        <f>IF(B100="","",VLOOKUP(B100,LISTAS!$F$5:$I$207,4,0))</f>
        <v/>
      </c>
      <c r="E100" s="36"/>
      <c r="G100" s="32" t="str">
        <f t="shared" si="21"/>
        <v/>
      </c>
      <c r="H100" s="33" t="str">
        <f t="shared" si="27"/>
        <v/>
      </c>
      <c r="I100" s="33" t="str">
        <f t="shared" si="27"/>
        <v/>
      </c>
      <c r="J100" s="32" t="str">
        <f t="shared" si="23"/>
        <v/>
      </c>
      <c r="K100" s="32" t="str">
        <f t="shared" si="24"/>
        <v/>
      </c>
      <c r="L100" s="32" t="str">
        <f>IF(K100="","",LARGE(G81:G100,M100))</f>
        <v/>
      </c>
      <c r="M100" s="44">
        <v>20</v>
      </c>
      <c r="N100" s="26"/>
      <c r="O100" s="45" t="str">
        <f>IF(R100&lt;&gt;"",_xlfn.RANK.EQ(R100,R81:R100,0),"")</f>
        <v/>
      </c>
      <c r="P100" s="23" t="str">
        <f>IF(K100="","",VLOOKUP(L100,G81:J100,2,0))</f>
        <v/>
      </c>
      <c r="Q100" s="23" t="str">
        <f>IF(K100="","",VLOOKUP(P100,LISTAS!$F$5:$G$204,2,0))</f>
        <v/>
      </c>
      <c r="R100" s="37" t="str">
        <f>IF(K100="","",VLOOKUP(L100,G81:J100,4,0))</f>
        <v/>
      </c>
      <c r="S100" s="24" t="str">
        <f t="shared" si="25"/>
        <v/>
      </c>
      <c r="T100" s="24" t="str">
        <f t="shared" si="26"/>
        <v/>
      </c>
    </row>
    <row r="101" spans="1:20" ht="20.25" customHeight="1" x14ac:dyDescent="0.25"/>
    <row r="102" spans="1:20" ht="20.25" customHeight="1" x14ac:dyDescent="0.25">
      <c r="A102" s="2"/>
      <c r="B102" s="54" t="s">
        <v>24</v>
      </c>
      <c r="C102" s="55"/>
      <c r="E102" s="34"/>
      <c r="F102" s="35"/>
      <c r="G102" s="11"/>
      <c r="H102" s="12"/>
      <c r="I102" s="12"/>
      <c r="J102" s="12"/>
      <c r="K102" s="13"/>
      <c r="L102" s="12"/>
      <c r="M102" s="14"/>
      <c r="N102" s="43"/>
      <c r="O102" s="56" t="s">
        <v>13</v>
      </c>
      <c r="P102" s="57"/>
      <c r="Q102" s="57"/>
      <c r="R102" s="57"/>
      <c r="S102" s="57"/>
      <c r="T102" s="58"/>
    </row>
    <row r="103" spans="1:20" ht="20.25" hidden="1" customHeight="1" x14ac:dyDescent="0.25">
      <c r="A103" s="2"/>
      <c r="B103" s="51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3"/>
    </row>
    <row r="104" spans="1:20" s="15" customFormat="1" ht="28.5" customHeight="1" x14ac:dyDescent="0.25">
      <c r="B104" s="16" t="s">
        <v>14</v>
      </c>
      <c r="C104" s="16" t="s">
        <v>1</v>
      </c>
      <c r="D104" s="16" t="s">
        <v>15</v>
      </c>
      <c r="E104" s="16" t="s">
        <v>2</v>
      </c>
      <c r="F104" s="17"/>
      <c r="G104" s="18"/>
      <c r="H104" s="19"/>
      <c r="I104" s="19"/>
      <c r="J104" s="19"/>
      <c r="K104" s="20"/>
      <c r="L104" s="19"/>
      <c r="M104" s="18"/>
      <c r="N104" s="18"/>
      <c r="O104" s="27" t="s">
        <v>4</v>
      </c>
      <c r="P104" s="27" t="s">
        <v>14</v>
      </c>
      <c r="Q104" s="27" t="s">
        <v>1</v>
      </c>
      <c r="R104" s="27" t="s">
        <v>16</v>
      </c>
      <c r="S104" s="42" t="s">
        <v>17</v>
      </c>
      <c r="T104" s="42" t="s">
        <v>18</v>
      </c>
    </row>
    <row r="105" spans="1:20" s="5" customFormat="1" ht="18.75" customHeight="1" x14ac:dyDescent="0.25">
      <c r="B105" s="21"/>
      <c r="C105" s="21" t="str">
        <f>IF(B105="","",VLOOKUP(B105,LISTAS!$F$5:$I$204,2,0))</f>
        <v/>
      </c>
      <c r="D105" s="21" t="str">
        <f>IF(B105="","",VLOOKUP(B105,LISTAS!$F$5:$I$207,4,0))</f>
        <v/>
      </c>
      <c r="E105" s="36"/>
      <c r="G105" s="32" t="str">
        <f t="shared" ref="G105:G124" si="28">IF(E105="","",E105+(ROW(E105)/10000))</f>
        <v/>
      </c>
      <c r="H105" s="33" t="str">
        <f t="shared" ref="H105:I111" si="29">IF($K105="","",IF(B105="","",B105))</f>
        <v/>
      </c>
      <c r="I105" s="33" t="str">
        <f t="shared" si="29"/>
        <v/>
      </c>
      <c r="J105" s="32" t="str">
        <f t="shared" ref="J105:J124" si="30">IF($K105="","",E105)</f>
        <v/>
      </c>
      <c r="K105" s="32" t="str">
        <f t="shared" ref="K105:K124" si="31">G105</f>
        <v/>
      </c>
      <c r="L105" s="32" t="str">
        <f>IF(K105="","",LARGE(G105:G124,M105))</f>
        <v/>
      </c>
      <c r="M105" s="44">
        <v>1</v>
      </c>
      <c r="N105" s="22"/>
      <c r="O105" s="45" t="str">
        <f>IF(R105&lt;&gt;"",_xlfn.RANK.EQ(R105,R105:R124,0),"")</f>
        <v/>
      </c>
      <c r="P105" s="23" t="str">
        <f>IF(K105="","",VLOOKUP(L105,G105:J124,2,0))</f>
        <v/>
      </c>
      <c r="Q105" s="23" t="str">
        <f>IF(K105="","",VLOOKUP(P105,LISTAS!$F$5:$G$204,2,0))</f>
        <v/>
      </c>
      <c r="R105" s="37" t="str">
        <f>IF(K105="","",VLOOKUP(L105,G105:J124,4,0))</f>
        <v/>
      </c>
      <c r="S105" s="24" t="str">
        <f>IF($O105="","",IF($O105=1,400,IF($O105=2,340,IF($O105=3,300,IF($O105=4,280,IF($O105=5,270,IF($O105=6,260,IF($O105=7,250,IF($O105=8,240,IF($O105=9,200,IF($O105=10,200,IF($O105=11,200,IF($O105=12,200,IF($O105=13,200,IF($O105=14,200,IF($O105=15,200,IF($O105=16,200,IF($O105&gt;16,"",""))))))))))))))))))</f>
        <v/>
      </c>
      <c r="T105" s="24" t="str">
        <f>IF(O105="","",IF($F$7="NÃO","",IF(O105=1,400,IF(O105=2,340,IF(O105=3,300,IF(O105=4,280,IF(O105=5,270,IF(O105=6,260,IF(O105=7,250,IF(O105=8,240,IF(O105=9,200,IF(O105=10,200,IF(O105=11,200,IF(O105=12,200,IF(O105=13,200,IF(O105=14,200,IF(O105=15,200,IF(O105=16,200,IF(O105&gt;16,"","")))))))))))))))))))</f>
        <v/>
      </c>
    </row>
    <row r="106" spans="1:20" s="5" customFormat="1" ht="18.75" customHeight="1" x14ac:dyDescent="0.25">
      <c r="B106" s="21"/>
      <c r="C106" s="21" t="str">
        <f>IF(B106="","",VLOOKUP(B106,LISTAS!$F$5:$I$204,2,0))</f>
        <v/>
      </c>
      <c r="D106" s="21" t="str">
        <f>IF(B106="","",VLOOKUP(B106,LISTAS!$F$5:$I$207,4,0))</f>
        <v/>
      </c>
      <c r="E106" s="36"/>
      <c r="G106" s="32" t="str">
        <f t="shared" si="28"/>
        <v/>
      </c>
      <c r="H106" s="33" t="str">
        <f t="shared" si="29"/>
        <v/>
      </c>
      <c r="I106" s="33" t="str">
        <f t="shared" si="29"/>
        <v/>
      </c>
      <c r="J106" s="32" t="str">
        <f t="shared" si="30"/>
        <v/>
      </c>
      <c r="K106" s="32" t="str">
        <f t="shared" si="31"/>
        <v/>
      </c>
      <c r="L106" s="32" t="str">
        <f>IF(K106="","",LARGE(G105:G124,M106))</f>
        <v/>
      </c>
      <c r="M106" s="44">
        <v>2</v>
      </c>
      <c r="N106" s="25"/>
      <c r="O106" s="45" t="str">
        <f>IF(R106&lt;&gt;"",_xlfn.RANK.EQ(R106,R105:R124,0),"")</f>
        <v/>
      </c>
      <c r="P106" s="23" t="str">
        <f>IF(K106="","",VLOOKUP(L106,G105:J124,2,0))</f>
        <v/>
      </c>
      <c r="Q106" s="23" t="str">
        <f>IF(K106="","",VLOOKUP(P106,LISTAS!$F$5:$G$204,2,0))</f>
        <v/>
      </c>
      <c r="R106" s="37" t="str">
        <f>IF(K106="","",VLOOKUP(L106,G105:J124,4,0))</f>
        <v/>
      </c>
      <c r="S106" s="24" t="str">
        <f t="shared" ref="S106:S124" si="32">IF($O106="","",IF($O106=1,400,IF($O106=2,340,IF($O106=3,300,IF($O106=4,280,IF($O106=5,270,IF($O106=6,260,IF($O106=7,250,IF($O106=8,240,IF($O106=9,200,IF($O106=10,200,IF($O106=11,200,IF($O106=12,200,IF($O106=13,200,IF($O106=14,200,IF($O106=15,200,IF($O106=16,200,IF($O106&gt;16,"",""))))))))))))))))))</f>
        <v/>
      </c>
      <c r="T106" s="24" t="str">
        <f t="shared" ref="T106:T124" si="33">IF(O106="","",IF($F$7="NÃO","",IF(O106=1,400,IF(O106=2,340,IF(O106=3,300,IF(O106=4,280,IF(O106=5,270,IF(O106=6,260,IF(O106=7,250,IF(O106=8,240,IF(O106=9,200,IF(O106=10,200,IF(O106=11,200,IF(O106=12,200,IF(O106=13,200,IF(O106=14,200,IF(O106=15,200,IF(O106=16,200,IF(O106&gt;16,"","")))))))))))))))))))</f>
        <v/>
      </c>
    </row>
    <row r="107" spans="1:20" s="5" customFormat="1" ht="18.75" customHeight="1" x14ac:dyDescent="0.3">
      <c r="B107" s="21"/>
      <c r="C107" s="21" t="str">
        <f>IF(B107="","",VLOOKUP(B107,LISTAS!$F$5:$I$204,2,0))</f>
        <v/>
      </c>
      <c r="D107" s="21" t="str">
        <f>IF(B107="","",VLOOKUP(B107,LISTAS!$F$5:$I$207,4,0))</f>
        <v/>
      </c>
      <c r="E107" s="36"/>
      <c r="G107" s="32" t="str">
        <f t="shared" si="28"/>
        <v/>
      </c>
      <c r="H107" s="33" t="str">
        <f t="shared" si="29"/>
        <v/>
      </c>
      <c r="I107" s="33" t="str">
        <f t="shared" si="29"/>
        <v/>
      </c>
      <c r="J107" s="32" t="str">
        <f t="shared" si="30"/>
        <v/>
      </c>
      <c r="K107" s="32" t="str">
        <f t="shared" si="31"/>
        <v/>
      </c>
      <c r="L107" s="32" t="str">
        <f>IF(K107="","",LARGE(G105:G124,M107))</f>
        <v/>
      </c>
      <c r="M107" s="44">
        <v>3</v>
      </c>
      <c r="N107" s="26"/>
      <c r="O107" s="45" t="str">
        <f>IF(R107&lt;&gt;"",_xlfn.RANK.EQ(R107,R105:R124,0),"")</f>
        <v/>
      </c>
      <c r="P107" s="23" t="str">
        <f>IF(K107="","",VLOOKUP(L107,G105:J124,2,0))</f>
        <v/>
      </c>
      <c r="Q107" s="23" t="str">
        <f>IF(K107="","",VLOOKUP(P107,LISTAS!$F$5:$G$204,2,0))</f>
        <v/>
      </c>
      <c r="R107" s="37" t="str">
        <f>IF(K107="","",VLOOKUP(L107,G105:J124,4,0))</f>
        <v/>
      </c>
      <c r="S107" s="24" t="str">
        <f t="shared" si="32"/>
        <v/>
      </c>
      <c r="T107" s="24" t="str">
        <f t="shared" si="33"/>
        <v/>
      </c>
    </row>
    <row r="108" spans="1:20" s="5" customFormat="1" ht="18.75" customHeight="1" x14ac:dyDescent="0.3">
      <c r="B108" s="21"/>
      <c r="C108" s="21" t="str">
        <f>IF(B108="","",VLOOKUP(B108,LISTAS!$F$5:$I$204,2,0))</f>
        <v/>
      </c>
      <c r="D108" s="21" t="str">
        <f>IF(B108="","",VLOOKUP(B108,LISTAS!$F$5:$I$207,4,0))</f>
        <v/>
      </c>
      <c r="E108" s="36"/>
      <c r="G108" s="32" t="str">
        <f t="shared" si="28"/>
        <v/>
      </c>
      <c r="H108" s="33" t="str">
        <f t="shared" si="29"/>
        <v/>
      </c>
      <c r="I108" s="33" t="str">
        <f t="shared" si="29"/>
        <v/>
      </c>
      <c r="J108" s="32" t="str">
        <f t="shared" si="30"/>
        <v/>
      </c>
      <c r="K108" s="32" t="str">
        <f t="shared" si="31"/>
        <v/>
      </c>
      <c r="L108" s="32" t="str">
        <f>IF(K108="","",LARGE(G105:G124,M108))</f>
        <v/>
      </c>
      <c r="M108" s="44">
        <v>4</v>
      </c>
      <c r="N108" s="26"/>
      <c r="O108" s="45" t="str">
        <f>IF(R108&lt;&gt;"",_xlfn.RANK.EQ(R108,R105:R124,0),"")</f>
        <v/>
      </c>
      <c r="P108" s="23" t="str">
        <f>IF(K108="","",VLOOKUP(L108,G105:J124,2,0))</f>
        <v/>
      </c>
      <c r="Q108" s="23" t="str">
        <f>IF(K108="","",VLOOKUP(P108,LISTAS!$F$5:$G$204,2,0))</f>
        <v/>
      </c>
      <c r="R108" s="37" t="str">
        <f>IF(K108="","",VLOOKUP(L108,G105:J124,4,0))</f>
        <v/>
      </c>
      <c r="S108" s="24" t="str">
        <f t="shared" si="32"/>
        <v/>
      </c>
      <c r="T108" s="24" t="str">
        <f t="shared" si="33"/>
        <v/>
      </c>
    </row>
    <row r="109" spans="1:20" s="5" customFormat="1" ht="18.75" customHeight="1" x14ac:dyDescent="0.3">
      <c r="B109" s="21"/>
      <c r="C109" s="21" t="str">
        <f>IF(B109="","",VLOOKUP(B109,LISTAS!$F$5:$I$204,2,0))</f>
        <v/>
      </c>
      <c r="D109" s="21" t="str">
        <f>IF(B109="","",VLOOKUP(B109,LISTAS!$F$5:$I$207,4,0))</f>
        <v/>
      </c>
      <c r="E109" s="36"/>
      <c r="G109" s="32" t="str">
        <f t="shared" si="28"/>
        <v/>
      </c>
      <c r="H109" s="33" t="str">
        <f t="shared" si="29"/>
        <v/>
      </c>
      <c r="I109" s="33" t="str">
        <f t="shared" si="29"/>
        <v/>
      </c>
      <c r="J109" s="32" t="str">
        <f t="shared" si="30"/>
        <v/>
      </c>
      <c r="K109" s="32" t="str">
        <f t="shared" si="31"/>
        <v/>
      </c>
      <c r="L109" s="32" t="str">
        <f>IF(K109="","",LARGE(G105:G124,M109))</f>
        <v/>
      </c>
      <c r="M109" s="44">
        <v>5</v>
      </c>
      <c r="N109" s="26"/>
      <c r="O109" s="45" t="str">
        <f>IF(R109&lt;&gt;"",_xlfn.RANK.EQ(R109,R105:R124,0),"")</f>
        <v/>
      </c>
      <c r="P109" s="23" t="str">
        <f>IF(K109="","",VLOOKUP(L109,G105:J124,2,0))</f>
        <v/>
      </c>
      <c r="Q109" s="23" t="str">
        <f>IF(K109="","",VLOOKUP(P109,LISTAS!$F$5:$G$204,2,0))</f>
        <v/>
      </c>
      <c r="R109" s="37" t="str">
        <f>IF(K109="","",VLOOKUP(L109,G105:J124,4,0))</f>
        <v/>
      </c>
      <c r="S109" s="24" t="str">
        <f t="shared" si="32"/>
        <v/>
      </c>
      <c r="T109" s="24" t="str">
        <f t="shared" si="33"/>
        <v/>
      </c>
    </row>
    <row r="110" spans="1:20" s="5" customFormat="1" ht="18.75" customHeight="1" x14ac:dyDescent="0.3">
      <c r="B110" s="21"/>
      <c r="C110" s="21" t="str">
        <f>IF(B110="","",VLOOKUP(B110,LISTAS!$F$5:$I$204,2,0))</f>
        <v/>
      </c>
      <c r="D110" s="21" t="str">
        <f>IF(B110="","",VLOOKUP(B110,LISTAS!$F$5:$I$207,4,0))</f>
        <v/>
      </c>
      <c r="E110" s="36"/>
      <c r="G110" s="32" t="str">
        <f t="shared" si="28"/>
        <v/>
      </c>
      <c r="H110" s="33" t="str">
        <f t="shared" si="29"/>
        <v/>
      </c>
      <c r="I110" s="33" t="str">
        <f t="shared" si="29"/>
        <v/>
      </c>
      <c r="J110" s="32" t="str">
        <f t="shared" si="30"/>
        <v/>
      </c>
      <c r="K110" s="32" t="str">
        <f t="shared" si="31"/>
        <v/>
      </c>
      <c r="L110" s="32" t="str">
        <f>IF(K110="","",LARGE(G105:G124,M110))</f>
        <v/>
      </c>
      <c r="M110" s="44">
        <v>6</v>
      </c>
      <c r="N110" s="26"/>
      <c r="O110" s="45" t="str">
        <f>IF(R110&lt;&gt;"",_xlfn.RANK.EQ(R110,R105:R124,0),"")</f>
        <v/>
      </c>
      <c r="P110" s="23" t="str">
        <f>IF(K110="","",VLOOKUP(L110,G105:J124,2,0))</f>
        <v/>
      </c>
      <c r="Q110" s="23" t="str">
        <f>IF(K110="","",VLOOKUP(P110,LISTAS!$F$5:$G$204,2,0))</f>
        <v/>
      </c>
      <c r="R110" s="37" t="str">
        <f>IF(K110="","",VLOOKUP(L110,G105:J124,4,0))</f>
        <v/>
      </c>
      <c r="S110" s="24" t="str">
        <f t="shared" si="32"/>
        <v/>
      </c>
      <c r="T110" s="24" t="str">
        <f t="shared" si="33"/>
        <v/>
      </c>
    </row>
    <row r="111" spans="1:20" s="5" customFormat="1" ht="18.75" customHeight="1" x14ac:dyDescent="0.3">
      <c r="B111" s="21"/>
      <c r="C111" s="21" t="str">
        <f>IF(B111="","",VLOOKUP(B111,LISTAS!$F$5:$I$204,2,0))</f>
        <v/>
      </c>
      <c r="D111" s="21" t="str">
        <f>IF(B111="","",VLOOKUP(B111,LISTAS!$F$5:$I$207,4,0))</f>
        <v/>
      </c>
      <c r="E111" s="36"/>
      <c r="G111" s="32" t="str">
        <f t="shared" si="28"/>
        <v/>
      </c>
      <c r="H111" s="33" t="str">
        <f t="shared" si="29"/>
        <v/>
      </c>
      <c r="I111" s="33" t="str">
        <f t="shared" si="29"/>
        <v/>
      </c>
      <c r="J111" s="32" t="str">
        <f t="shared" si="30"/>
        <v/>
      </c>
      <c r="K111" s="32" t="str">
        <f t="shared" si="31"/>
        <v/>
      </c>
      <c r="L111" s="32" t="str">
        <f>IF(K111="","",LARGE(G105:G124,M111))</f>
        <v/>
      </c>
      <c r="M111" s="44">
        <v>7</v>
      </c>
      <c r="N111" s="26"/>
      <c r="O111" s="45" t="str">
        <f>IF(R111&lt;&gt;"",_xlfn.RANK.EQ(R111,R105:R124,0),"")</f>
        <v/>
      </c>
      <c r="P111" s="23" t="str">
        <f>IF(K111="","",VLOOKUP(L111,G105:J124,2,0))</f>
        <v/>
      </c>
      <c r="Q111" s="23" t="str">
        <f>IF(K111="","",VLOOKUP(P111,LISTAS!$F$5:$G$204,2,0))</f>
        <v/>
      </c>
      <c r="R111" s="37" t="str">
        <f>IF(K111="","",VLOOKUP(L111,G105:J124,4,0))</f>
        <v/>
      </c>
      <c r="S111" s="24" t="str">
        <f t="shared" si="32"/>
        <v/>
      </c>
      <c r="T111" s="24" t="str">
        <f t="shared" si="33"/>
        <v/>
      </c>
    </row>
    <row r="112" spans="1:20" s="5" customFormat="1" ht="18.75" customHeight="1" x14ac:dyDescent="0.3">
      <c r="B112" s="21"/>
      <c r="C112" s="21" t="str">
        <f>IF(B112="","",VLOOKUP(B112,LISTAS!$F$5:$I$204,2,0))</f>
        <v/>
      </c>
      <c r="D112" s="21" t="str">
        <f>IF(B112="","",VLOOKUP(B112,LISTAS!$F$5:$I$207,4,0))</f>
        <v/>
      </c>
      <c r="E112" s="36"/>
      <c r="G112" s="32"/>
      <c r="H112" s="33"/>
      <c r="I112" s="33"/>
      <c r="J112" s="32"/>
      <c r="K112" s="32"/>
      <c r="L112" s="32" t="str">
        <f>IF(K112="","",LARGE(G105:G124,M112))</f>
        <v/>
      </c>
      <c r="M112" s="44">
        <v>8</v>
      </c>
      <c r="N112" s="26"/>
      <c r="O112" s="45" t="str">
        <f>IF(R112&lt;&gt;"",_xlfn.RANK.EQ(R112,R105:R124,0),"")</f>
        <v/>
      </c>
      <c r="P112" s="23" t="str">
        <f>IF(K112="","",VLOOKUP(L112,G105:J124,2,0))</f>
        <v/>
      </c>
      <c r="Q112" s="23" t="str">
        <f>IF(K112="","",VLOOKUP(P112,LISTAS!$F$5:$G$204,2,0))</f>
        <v/>
      </c>
      <c r="R112" s="37" t="str">
        <f>IF(K112="","",VLOOKUP(L112,G105:J124,4,0))</f>
        <v/>
      </c>
      <c r="S112" s="24" t="str">
        <f t="shared" si="32"/>
        <v/>
      </c>
      <c r="T112" s="24" t="str">
        <f t="shared" si="33"/>
        <v/>
      </c>
    </row>
    <row r="113" spans="2:20" s="5" customFormat="1" ht="18.75" customHeight="1" x14ac:dyDescent="0.3">
      <c r="B113" s="21"/>
      <c r="C113" s="21" t="str">
        <f>IF(B113="","",VLOOKUP(B113,LISTAS!$F$5:$I$204,2,0))</f>
        <v/>
      </c>
      <c r="D113" s="21" t="str">
        <f>IF(B113="","",VLOOKUP(B113,LISTAS!$F$5:$I$207,4,0))</f>
        <v/>
      </c>
      <c r="E113" s="36"/>
      <c r="G113" s="32"/>
      <c r="H113" s="33"/>
      <c r="I113" s="33"/>
      <c r="J113" s="32"/>
      <c r="K113" s="32"/>
      <c r="L113" s="32" t="str">
        <f>IF(K113="","",LARGE(G105:G124,M113))</f>
        <v/>
      </c>
      <c r="M113" s="44">
        <v>9</v>
      </c>
      <c r="N113" s="26"/>
      <c r="O113" s="45" t="str">
        <f>IF(R113&lt;&gt;"",_xlfn.RANK.EQ(R113,R105:R124,0),"")</f>
        <v/>
      </c>
      <c r="P113" s="23" t="str">
        <f>IF(K113="","",VLOOKUP(L113,G105:J124,2,0))</f>
        <v/>
      </c>
      <c r="Q113" s="23" t="str">
        <f>IF(K113="","",VLOOKUP(P113,LISTAS!$F$5:$G$204,2,0))</f>
        <v/>
      </c>
      <c r="R113" s="37" t="str">
        <f>IF(K113="","",VLOOKUP(L113,G105:J124,4,0))</f>
        <v/>
      </c>
      <c r="S113" s="24" t="str">
        <f t="shared" si="32"/>
        <v/>
      </c>
      <c r="T113" s="24" t="str">
        <f t="shared" si="33"/>
        <v/>
      </c>
    </row>
    <row r="114" spans="2:20" s="5" customFormat="1" ht="18.75" customHeight="1" x14ac:dyDescent="0.3">
      <c r="B114" s="21"/>
      <c r="C114" s="21" t="str">
        <f>IF(B114="","",VLOOKUP(B114,LISTAS!$F$5:$I$204,2,0))</f>
        <v/>
      </c>
      <c r="D114" s="21" t="str">
        <f>IF(B114="","",VLOOKUP(B114,LISTAS!$F$5:$I$207,4,0))</f>
        <v/>
      </c>
      <c r="E114" s="36"/>
      <c r="G114" s="32"/>
      <c r="H114" s="33"/>
      <c r="I114" s="33"/>
      <c r="J114" s="32"/>
      <c r="K114" s="32"/>
      <c r="L114" s="32" t="str">
        <f>IF(K114="","",LARGE(G105:G124,M114))</f>
        <v/>
      </c>
      <c r="M114" s="44">
        <v>10</v>
      </c>
      <c r="N114" s="26"/>
      <c r="O114" s="45" t="str">
        <f>IF(R114&lt;&gt;"",_xlfn.RANK.EQ(R114,R105:R124,0),"")</f>
        <v/>
      </c>
      <c r="P114" s="23" t="str">
        <f>IF(K114="","",VLOOKUP(L114,G105:J124,2,0))</f>
        <v/>
      </c>
      <c r="Q114" s="23" t="str">
        <f>IF(K114="","",VLOOKUP(P114,LISTAS!$F$5:$G$204,2,0))</f>
        <v/>
      </c>
      <c r="R114" s="37" t="str">
        <f>IF(K114="","",VLOOKUP(L114,G105:J124,4,0))</f>
        <v/>
      </c>
      <c r="S114" s="24" t="str">
        <f t="shared" si="32"/>
        <v/>
      </c>
      <c r="T114" s="24" t="str">
        <f t="shared" si="33"/>
        <v/>
      </c>
    </row>
    <row r="115" spans="2:20" s="5" customFormat="1" ht="18.75" customHeight="1" x14ac:dyDescent="0.3">
      <c r="B115" s="21"/>
      <c r="C115" s="21" t="str">
        <f>IF(B115="","",VLOOKUP(B115,LISTAS!$F$5:$I$204,2,0))</f>
        <v/>
      </c>
      <c r="D115" s="21" t="str">
        <f>IF(B115="","",VLOOKUP(B115,LISTAS!$F$5:$I$207,4,0))</f>
        <v/>
      </c>
      <c r="E115" s="36"/>
      <c r="G115" s="32"/>
      <c r="H115" s="33"/>
      <c r="I115" s="33"/>
      <c r="J115" s="32"/>
      <c r="K115" s="32"/>
      <c r="L115" s="32" t="str">
        <f>IF(K115="","",LARGE(G105:G124,M115))</f>
        <v/>
      </c>
      <c r="M115" s="44">
        <v>11</v>
      </c>
      <c r="N115" s="26"/>
      <c r="O115" s="45" t="str">
        <f>IF(R115&lt;&gt;"",_xlfn.RANK.EQ(R115,R105:R124,0),"")</f>
        <v/>
      </c>
      <c r="P115" s="23" t="str">
        <f>IF(K115="","",VLOOKUP(L115,G105:J124,2,0))</f>
        <v/>
      </c>
      <c r="Q115" s="23" t="str">
        <f>IF(K115="","",VLOOKUP(P115,LISTAS!$F$5:$G$204,2,0))</f>
        <v/>
      </c>
      <c r="R115" s="37" t="str">
        <f>IF(K115="","",VLOOKUP(L115,G105:J124,4,0))</f>
        <v/>
      </c>
      <c r="S115" s="24" t="str">
        <f t="shared" si="32"/>
        <v/>
      </c>
      <c r="T115" s="24" t="str">
        <f t="shared" si="33"/>
        <v/>
      </c>
    </row>
    <row r="116" spans="2:20" s="5" customFormat="1" ht="18.75" customHeight="1" x14ac:dyDescent="0.3">
      <c r="B116" s="21"/>
      <c r="C116" s="21" t="str">
        <f>IF(B116="","",VLOOKUP(B116,LISTAS!$F$5:$I$204,2,0))</f>
        <v/>
      </c>
      <c r="D116" s="21" t="str">
        <f>IF(B116="","",VLOOKUP(B116,LISTAS!$F$5:$I$207,4,0))</f>
        <v/>
      </c>
      <c r="E116" s="36"/>
      <c r="G116" s="32"/>
      <c r="H116" s="33"/>
      <c r="I116" s="33"/>
      <c r="J116" s="32"/>
      <c r="K116" s="32"/>
      <c r="L116" s="32" t="str">
        <f>IF(K116="","",LARGE(G105:G124,M116))</f>
        <v/>
      </c>
      <c r="M116" s="44">
        <v>12</v>
      </c>
      <c r="N116" s="26"/>
      <c r="O116" s="45" t="str">
        <f>IF(R116&lt;&gt;"",_xlfn.RANK.EQ(R116,R105:R124,0),"")</f>
        <v/>
      </c>
      <c r="P116" s="23" t="str">
        <f>IF(K116="","",VLOOKUP(L116,G105:J124,2,0))</f>
        <v/>
      </c>
      <c r="Q116" s="23" t="str">
        <f>IF(K116="","",VLOOKUP(P116,LISTAS!$F$5:$G$204,2,0))</f>
        <v/>
      </c>
      <c r="R116" s="37" t="str">
        <f>IF(K116="","",VLOOKUP(L116,G105:J124,4,0))</f>
        <v/>
      </c>
      <c r="S116" s="24" t="str">
        <f t="shared" si="32"/>
        <v/>
      </c>
      <c r="T116" s="24" t="str">
        <f t="shared" si="33"/>
        <v/>
      </c>
    </row>
    <row r="117" spans="2:20" s="5" customFormat="1" ht="18.75" customHeight="1" x14ac:dyDescent="0.3">
      <c r="B117" s="21"/>
      <c r="C117" s="21" t="str">
        <f>IF(B117="","",VLOOKUP(B117,LISTAS!$F$5:$I$204,2,0))</f>
        <v/>
      </c>
      <c r="D117" s="21" t="str">
        <f>IF(B117="","",VLOOKUP(B117,LISTAS!$F$5:$I$207,4,0))</f>
        <v/>
      </c>
      <c r="E117" s="36"/>
      <c r="G117" s="32"/>
      <c r="H117" s="33"/>
      <c r="I117" s="33"/>
      <c r="J117" s="32"/>
      <c r="K117" s="32"/>
      <c r="L117" s="32" t="str">
        <f>IF(K117="","",LARGE(G105:G124,M117))</f>
        <v/>
      </c>
      <c r="M117" s="44">
        <v>13</v>
      </c>
      <c r="N117" s="26"/>
      <c r="O117" s="45" t="str">
        <f>IF(R117&lt;&gt;"",_xlfn.RANK.EQ(R117,R105:R124,0),"")</f>
        <v/>
      </c>
      <c r="P117" s="23" t="str">
        <f>IF(K117="","",VLOOKUP(L117,G105:J124,2,0))</f>
        <v/>
      </c>
      <c r="Q117" s="23" t="str">
        <f>IF(K117="","",VLOOKUP(P117,LISTAS!$F$5:$G$204,2,0))</f>
        <v/>
      </c>
      <c r="R117" s="37" t="str">
        <f>IF(K117="","",VLOOKUP(L117,G105:J124,4,0))</f>
        <v/>
      </c>
      <c r="S117" s="24" t="str">
        <f t="shared" si="32"/>
        <v/>
      </c>
      <c r="T117" s="24" t="str">
        <f t="shared" si="33"/>
        <v/>
      </c>
    </row>
    <row r="118" spans="2:20" s="5" customFormat="1" ht="18.75" customHeight="1" x14ac:dyDescent="0.3">
      <c r="B118" s="21"/>
      <c r="C118" s="21" t="str">
        <f>IF(B118="","",VLOOKUP(B118,LISTAS!$F$5:$I$204,2,0))</f>
        <v/>
      </c>
      <c r="D118" s="21" t="str">
        <f>IF(B118="","",VLOOKUP(B118,LISTAS!$F$5:$I$207,4,0))</f>
        <v/>
      </c>
      <c r="E118" s="36"/>
      <c r="G118" s="32"/>
      <c r="H118" s="33"/>
      <c r="I118" s="33"/>
      <c r="J118" s="32"/>
      <c r="K118" s="32"/>
      <c r="L118" s="32" t="str">
        <f>IF(K118="","",LARGE(G105:G124,M118))</f>
        <v/>
      </c>
      <c r="M118" s="44">
        <v>14</v>
      </c>
      <c r="N118" s="26"/>
      <c r="O118" s="45" t="str">
        <f>IF(R118&lt;&gt;"",_xlfn.RANK.EQ(R118,R105:R124,0),"")</f>
        <v/>
      </c>
      <c r="P118" s="23" t="str">
        <f>IF(K118="","",VLOOKUP(L118,G105:J124,2,0))</f>
        <v/>
      </c>
      <c r="Q118" s="23" t="str">
        <f>IF(K118="","",VLOOKUP(P118,LISTAS!$F$5:$G$204,2,0))</f>
        <v/>
      </c>
      <c r="R118" s="37" t="str">
        <f>IF(K118="","",VLOOKUP(L118,G105:J124,4,0))</f>
        <v/>
      </c>
      <c r="S118" s="24" t="str">
        <f t="shared" si="32"/>
        <v/>
      </c>
      <c r="T118" s="24" t="str">
        <f t="shared" si="33"/>
        <v/>
      </c>
    </row>
    <row r="119" spans="2:20" s="5" customFormat="1" ht="18.75" customHeight="1" x14ac:dyDescent="0.3">
      <c r="B119" s="21"/>
      <c r="C119" s="21" t="str">
        <f>IF(B119="","",VLOOKUP(B119,LISTAS!$F$5:$I$204,2,0))</f>
        <v/>
      </c>
      <c r="D119" s="21" t="str">
        <f>IF(B119="","",VLOOKUP(B119,LISTAS!$F$5:$I$207,4,0))</f>
        <v/>
      </c>
      <c r="E119" s="36"/>
      <c r="G119" s="32"/>
      <c r="H119" s="33"/>
      <c r="I119" s="33"/>
      <c r="J119" s="32"/>
      <c r="K119" s="32"/>
      <c r="L119" s="32" t="str">
        <f>IF(K119="","",LARGE(G105:G124,M119))</f>
        <v/>
      </c>
      <c r="M119" s="44">
        <v>15</v>
      </c>
      <c r="N119" s="26"/>
      <c r="O119" s="45" t="str">
        <f>IF(R119&lt;&gt;"",_xlfn.RANK.EQ(R119,R105:R124,0),"")</f>
        <v/>
      </c>
      <c r="P119" s="23" t="str">
        <f>IF(K119="","",VLOOKUP(L119,G105:J124,2,0))</f>
        <v/>
      </c>
      <c r="Q119" s="23" t="str">
        <f>IF(K119="","",VLOOKUP(P119,LISTAS!$F$5:$G$204,2,0))</f>
        <v/>
      </c>
      <c r="R119" s="37" t="str">
        <f>IF(K119="","",VLOOKUP(L119,G105:J124,4,0))</f>
        <v/>
      </c>
      <c r="S119" s="24" t="str">
        <f t="shared" si="32"/>
        <v/>
      </c>
      <c r="T119" s="24" t="str">
        <f t="shared" si="33"/>
        <v/>
      </c>
    </row>
    <row r="120" spans="2:20" s="5" customFormat="1" ht="18.75" customHeight="1" x14ac:dyDescent="0.3">
      <c r="B120" s="21"/>
      <c r="C120" s="21" t="str">
        <f>IF(B120="","",VLOOKUP(B120,LISTAS!$F$5:$I$204,2,0))</f>
        <v/>
      </c>
      <c r="D120" s="21" t="str">
        <f>IF(B120="","",VLOOKUP(B120,LISTAS!$F$5:$I$207,4,0))</f>
        <v/>
      </c>
      <c r="E120" s="36"/>
      <c r="G120" s="32"/>
      <c r="H120" s="33"/>
      <c r="I120" s="33"/>
      <c r="J120" s="32"/>
      <c r="K120" s="32"/>
      <c r="L120" s="32" t="str">
        <f>IF(K120="","",LARGE(G105:G124,M120))</f>
        <v/>
      </c>
      <c r="M120" s="44">
        <v>16</v>
      </c>
      <c r="N120" s="26"/>
      <c r="O120" s="45" t="str">
        <f>IF(R120&lt;&gt;"",_xlfn.RANK.EQ(R120,R105:R124,0),"")</f>
        <v/>
      </c>
      <c r="P120" s="23" t="str">
        <f>IF(K120="","",VLOOKUP(L120,G105:J124,2,0))</f>
        <v/>
      </c>
      <c r="Q120" s="23" t="str">
        <f>IF(K120="","",VLOOKUP(P120,LISTAS!$F$5:$G$204,2,0))</f>
        <v/>
      </c>
      <c r="R120" s="37" t="str">
        <f>IF(K120="","",VLOOKUP(L120,G105:J124,4,0))</f>
        <v/>
      </c>
      <c r="S120" s="24" t="str">
        <f t="shared" si="32"/>
        <v/>
      </c>
      <c r="T120" s="24" t="str">
        <f t="shared" si="33"/>
        <v/>
      </c>
    </row>
    <row r="121" spans="2:20" s="5" customFormat="1" ht="18.75" customHeight="1" x14ac:dyDescent="0.3">
      <c r="B121" s="21"/>
      <c r="C121" s="21" t="str">
        <f>IF(B121="","",VLOOKUP(B121,LISTAS!$F$5:$I$204,2,0))</f>
        <v/>
      </c>
      <c r="D121" s="21" t="str">
        <f>IF(B121="","",VLOOKUP(B121,LISTAS!$F$5:$I$207,4,0))</f>
        <v/>
      </c>
      <c r="E121" s="36"/>
      <c r="G121" s="32" t="str">
        <f t="shared" si="28"/>
        <v/>
      </c>
      <c r="H121" s="33" t="str">
        <f t="shared" ref="H121:I124" si="34">IF($K121="","",IF(B121="","",B121))</f>
        <v/>
      </c>
      <c r="I121" s="33" t="str">
        <f t="shared" si="34"/>
        <v/>
      </c>
      <c r="J121" s="32" t="str">
        <f t="shared" si="30"/>
        <v/>
      </c>
      <c r="K121" s="32" t="str">
        <f t="shared" si="31"/>
        <v/>
      </c>
      <c r="L121" s="32" t="str">
        <f>IF(K121="","",LARGE(G105:G124,M121))</f>
        <v/>
      </c>
      <c r="M121" s="44">
        <v>17</v>
      </c>
      <c r="N121" s="26"/>
      <c r="O121" s="45" t="str">
        <f>IF(R121&lt;&gt;"",_xlfn.RANK.EQ(R121,R105:R124,0),"")</f>
        <v/>
      </c>
      <c r="P121" s="23" t="str">
        <f>IF(K121="","",VLOOKUP(L121,G105:J124,2,0))</f>
        <v/>
      </c>
      <c r="Q121" s="23" t="str">
        <f>IF(K121="","",VLOOKUP(P121,LISTAS!$F$5:$G$204,2,0))</f>
        <v/>
      </c>
      <c r="R121" s="37" t="str">
        <f>IF(K121="","",VLOOKUP(L121,G105:J124,4,0))</f>
        <v/>
      </c>
      <c r="S121" s="24" t="str">
        <f t="shared" si="32"/>
        <v/>
      </c>
      <c r="T121" s="24" t="str">
        <f t="shared" si="33"/>
        <v/>
      </c>
    </row>
    <row r="122" spans="2:20" s="5" customFormat="1" ht="18.75" customHeight="1" x14ac:dyDescent="0.3">
      <c r="B122" s="21"/>
      <c r="C122" s="21" t="str">
        <f>IF(B122="","",VLOOKUP(B122,LISTAS!$F$5:$I$204,2,0))</f>
        <v/>
      </c>
      <c r="D122" s="21" t="str">
        <f>IF(B122="","",VLOOKUP(B122,LISTAS!$F$5:$I$207,4,0))</f>
        <v/>
      </c>
      <c r="E122" s="36"/>
      <c r="G122" s="32" t="str">
        <f t="shared" si="28"/>
        <v/>
      </c>
      <c r="H122" s="33" t="str">
        <f t="shared" si="34"/>
        <v/>
      </c>
      <c r="I122" s="33" t="str">
        <f t="shared" si="34"/>
        <v/>
      </c>
      <c r="J122" s="32" t="str">
        <f t="shared" si="30"/>
        <v/>
      </c>
      <c r="K122" s="32" t="str">
        <f t="shared" si="31"/>
        <v/>
      </c>
      <c r="L122" s="32" t="str">
        <f>IF(K122="","",LARGE(G105:G124,M122))</f>
        <v/>
      </c>
      <c r="M122" s="44">
        <v>18</v>
      </c>
      <c r="N122" s="26"/>
      <c r="O122" s="45" t="str">
        <f>IF(R122&lt;&gt;"",_xlfn.RANK.EQ(R122,R105:R124,0),"")</f>
        <v/>
      </c>
      <c r="P122" s="23" t="str">
        <f>IF(K122="","",VLOOKUP(L122,G105:J124,2,0))</f>
        <v/>
      </c>
      <c r="Q122" s="23" t="str">
        <f>IF(K122="","",VLOOKUP(P122,LISTAS!$F$5:$G$204,2,0))</f>
        <v/>
      </c>
      <c r="R122" s="37" t="str">
        <f>IF(K122="","",VLOOKUP(L122,G105:J124,4,0))</f>
        <v/>
      </c>
      <c r="S122" s="24" t="str">
        <f t="shared" si="32"/>
        <v/>
      </c>
      <c r="T122" s="24" t="str">
        <f t="shared" si="33"/>
        <v/>
      </c>
    </row>
    <row r="123" spans="2:20" s="5" customFormat="1" ht="18.75" customHeight="1" x14ac:dyDescent="0.3">
      <c r="B123" s="21"/>
      <c r="C123" s="21" t="str">
        <f>IF(B123="","",VLOOKUP(B123,LISTAS!$F$5:$I$204,2,0))</f>
        <v/>
      </c>
      <c r="D123" s="21" t="str">
        <f>IF(B123="","",VLOOKUP(B123,LISTAS!$F$5:$I$207,4,0))</f>
        <v/>
      </c>
      <c r="E123" s="36"/>
      <c r="G123" s="32"/>
      <c r="H123" s="33"/>
      <c r="I123" s="33"/>
      <c r="J123" s="32"/>
      <c r="K123" s="32"/>
      <c r="L123" s="32" t="str">
        <f>IF(K123="","",LARGE(G105:G124,M123))</f>
        <v/>
      </c>
      <c r="M123" s="44">
        <v>19</v>
      </c>
      <c r="N123" s="26"/>
      <c r="O123" s="45" t="str">
        <f>IF(R123&lt;&gt;"",_xlfn.RANK.EQ(R123,R105:R124,0),"")</f>
        <v/>
      </c>
      <c r="P123" s="23" t="str">
        <f>IF(K123="","",VLOOKUP(L123,G105:J124,2,0))</f>
        <v/>
      </c>
      <c r="Q123" s="23" t="str">
        <f>IF(K123="","",VLOOKUP(P123,LISTAS!$F$5:$G$204,2,0))</f>
        <v/>
      </c>
      <c r="R123" s="37" t="str">
        <f>IF(K123="","",VLOOKUP(L123,G105:J124,4,0))</f>
        <v/>
      </c>
      <c r="S123" s="24" t="str">
        <f t="shared" si="32"/>
        <v/>
      </c>
      <c r="T123" s="24" t="str">
        <f t="shared" si="33"/>
        <v/>
      </c>
    </row>
    <row r="124" spans="2:20" s="5" customFormat="1" ht="18.75" customHeight="1" x14ac:dyDescent="0.3">
      <c r="B124" s="21"/>
      <c r="C124" s="21" t="str">
        <f>IF(B124="","",VLOOKUP(B124,LISTAS!$F$5:$I$204,2,0))</f>
        <v/>
      </c>
      <c r="D124" s="21" t="str">
        <f>IF(B124="","",VLOOKUP(B124,LISTAS!$F$5:$I$207,4,0))</f>
        <v/>
      </c>
      <c r="E124" s="36"/>
      <c r="G124" s="32" t="str">
        <f t="shared" si="28"/>
        <v/>
      </c>
      <c r="H124" s="33" t="str">
        <f t="shared" si="34"/>
        <v/>
      </c>
      <c r="I124" s="33" t="str">
        <f t="shared" si="34"/>
        <v/>
      </c>
      <c r="J124" s="32" t="str">
        <f t="shared" si="30"/>
        <v/>
      </c>
      <c r="K124" s="32" t="str">
        <f t="shared" si="31"/>
        <v/>
      </c>
      <c r="L124" s="32" t="str">
        <f>IF(K124="","",LARGE(G105:G124,M124))</f>
        <v/>
      </c>
      <c r="M124" s="44">
        <v>20</v>
      </c>
      <c r="N124" s="26"/>
      <c r="O124" s="45" t="str">
        <f>IF(R124&lt;&gt;"",_xlfn.RANK.EQ(R124,R105:R124,0),"")</f>
        <v/>
      </c>
      <c r="P124" s="23" t="str">
        <f>IF(K124="","",VLOOKUP(L124,G105:J124,2,0))</f>
        <v/>
      </c>
      <c r="Q124" s="23" t="str">
        <f>IF(K124="","",VLOOKUP(P124,LISTAS!$F$5:$G$204,2,0))</f>
        <v/>
      </c>
      <c r="R124" s="37" t="str">
        <f>IF(K124="","",VLOOKUP(L124,G105:J124,4,0))</f>
        <v/>
      </c>
      <c r="S124" s="24" t="str">
        <f t="shared" si="32"/>
        <v/>
      </c>
      <c r="T124" s="24" t="str">
        <f t="shared" si="33"/>
        <v/>
      </c>
    </row>
    <row r="125" spans="2:20" ht="20.25" customHeight="1" x14ac:dyDescent="0.25"/>
    <row r="126" spans="2:20" ht="20.25" customHeight="1" x14ac:dyDescent="0.25"/>
    <row r="153" spans="1:1" x14ac:dyDescent="0.25">
      <c r="A153" s="2"/>
    </row>
    <row r="154" spans="1:1" x14ac:dyDescent="0.25">
      <c r="A154" s="2"/>
    </row>
    <row r="155" spans="1:1" x14ac:dyDescent="0.25">
      <c r="A155" s="15"/>
    </row>
    <row r="257" spans="1:1" x14ac:dyDescent="0.25">
      <c r="A257" s="2"/>
    </row>
    <row r="258" spans="1:1" x14ac:dyDescent="0.25">
      <c r="A258" s="2"/>
    </row>
    <row r="259" spans="1:1" x14ac:dyDescent="0.25">
      <c r="A259" s="15"/>
    </row>
    <row r="361" spans="1:1" x14ac:dyDescent="0.25">
      <c r="A361" s="2"/>
    </row>
    <row r="362" spans="1:1" x14ac:dyDescent="0.25">
      <c r="A362" s="2"/>
    </row>
    <row r="363" spans="1:1" x14ac:dyDescent="0.25">
      <c r="A363" s="15"/>
    </row>
  </sheetData>
  <mergeCells count="17">
    <mergeCell ref="B30:C30"/>
    <mergeCell ref="O30:T30"/>
    <mergeCell ref="B2:T3"/>
    <mergeCell ref="D5:E5"/>
    <mergeCell ref="B6:T6"/>
    <mergeCell ref="B7:C7"/>
    <mergeCell ref="O7:T7"/>
    <mergeCell ref="B79:T79"/>
    <mergeCell ref="B102:C102"/>
    <mergeCell ref="O102:T102"/>
    <mergeCell ref="B103:T103"/>
    <mergeCell ref="B31:T31"/>
    <mergeCell ref="B54:C54"/>
    <mergeCell ref="O54:T54"/>
    <mergeCell ref="B55:T55"/>
    <mergeCell ref="B78:C78"/>
    <mergeCell ref="O78:T78"/>
  </mergeCells>
  <pageMargins left="0.511811024" right="0.511811024" top="0.78740157499999996" bottom="0.78740157499999996" header="0.31496062000000002" footer="0.31496062000000002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700-000000000000}">
          <x14:formula1>
            <xm:f>LISTAS!$F$5:$F$204</xm:f>
          </x14:formula1>
          <xm:sqref>B9:B28 B33:B52 B57:B76 B81:B100 B105:B124</xm:sqref>
        </x14:dataValidation>
        <x14:dataValidation type="list" allowBlank="1" showInputMessage="1" showErrorMessage="1" xr:uid="{00000000-0002-0000-0700-000001000000}">
          <x14:formula1>
            <xm:f>LISTAS!$D$5:$D$6</xm:f>
          </x14:formula1>
          <xm:sqref>F7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Y36"/>
  <sheetViews>
    <sheetView showGridLines="0" tabSelected="1" topLeftCell="R3" zoomScale="85" zoomScaleNormal="85" workbookViewId="0">
      <selection activeCell="W9" sqref="W9"/>
    </sheetView>
  </sheetViews>
  <sheetFormatPr defaultRowHeight="16.5" x14ac:dyDescent="0.25"/>
  <cols>
    <col min="1" max="1" width="1.28515625" style="3" customWidth="1"/>
    <col min="2" max="2" width="34.28515625" style="39" bestFit="1" customWidth="1"/>
    <col min="3" max="3" width="7.7109375" style="39" bestFit="1" customWidth="1"/>
    <col min="4" max="4" width="23.5703125" style="39" bestFit="1" customWidth="1"/>
    <col min="5" max="5" width="32.7109375" style="39" bestFit="1" customWidth="1"/>
    <col min="6" max="6" width="32.7109375" style="39" customWidth="1"/>
    <col min="7" max="7" width="8" style="39" bestFit="1" customWidth="1"/>
    <col min="8" max="8" width="23.5703125" style="39" bestFit="1" customWidth="1"/>
    <col min="9" max="9" width="32.7109375" style="39" bestFit="1" customWidth="1"/>
    <col min="10" max="10" width="32.7109375" style="39" customWidth="1"/>
    <col min="11" max="11" width="8" style="3" bestFit="1" customWidth="1"/>
    <col min="12" max="12" width="23.5703125" style="39" bestFit="1" customWidth="1"/>
    <col min="13" max="13" width="32.7109375" style="39" bestFit="1" customWidth="1"/>
    <col min="14" max="14" width="32.7109375" style="39" customWidth="1"/>
    <col min="15" max="15" width="8" style="3" bestFit="1" customWidth="1"/>
    <col min="16" max="16" width="23.5703125" style="39" bestFit="1" customWidth="1"/>
    <col min="17" max="17" width="32.7109375" style="39" bestFit="1" customWidth="1"/>
    <col min="18" max="18" width="32.7109375" style="39" customWidth="1"/>
    <col min="19" max="19" width="8" style="3" bestFit="1" customWidth="1"/>
    <col min="20" max="20" width="23.5703125" style="39" bestFit="1" customWidth="1"/>
    <col min="21" max="21" width="32.7109375" style="39" bestFit="1" customWidth="1"/>
    <col min="22" max="22" width="32.7109375" style="39" customWidth="1"/>
    <col min="23" max="23" width="8" style="3" bestFit="1" customWidth="1"/>
    <col min="24" max="24" width="23.5703125" style="39" bestFit="1" customWidth="1"/>
    <col min="25" max="25" width="32.7109375" style="39" bestFit="1" customWidth="1"/>
    <col min="26" max="16384" width="9.140625" style="3"/>
  </cols>
  <sheetData>
    <row r="1" spans="2:25" s="1" customFormat="1" ht="6.75" customHeight="1" x14ac:dyDescent="0.25">
      <c r="B1" s="1" t="str">
        <f>UPPER("")</f>
        <v/>
      </c>
      <c r="K1" s="4"/>
    </row>
    <row r="2" spans="2:25" s="1" customFormat="1" ht="65.25" customHeight="1" x14ac:dyDescent="0.25"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</row>
    <row r="3" spans="2:25" s="1" customFormat="1" ht="65.25" customHeight="1" x14ac:dyDescent="0.25"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</row>
    <row r="4" spans="2:25" s="25" customFormat="1" ht="40.5" customHeight="1" x14ac:dyDescent="0.25">
      <c r="B4" s="50" t="s">
        <v>1</v>
      </c>
      <c r="C4" s="40" t="s">
        <v>28</v>
      </c>
      <c r="D4" s="40" t="s">
        <v>36</v>
      </c>
      <c r="E4" s="40" t="s">
        <v>37</v>
      </c>
      <c r="F4" s="46"/>
      <c r="G4" s="40" t="s">
        <v>5</v>
      </c>
      <c r="H4" s="40" t="s">
        <v>38</v>
      </c>
      <c r="I4" s="40" t="s">
        <v>39</v>
      </c>
      <c r="J4" s="46"/>
      <c r="K4" s="40" t="s">
        <v>6</v>
      </c>
      <c r="L4" s="40" t="s">
        <v>40</v>
      </c>
      <c r="M4" s="40" t="s">
        <v>41</v>
      </c>
      <c r="N4" s="46"/>
      <c r="O4" s="40" t="s">
        <v>7</v>
      </c>
      <c r="P4" s="40" t="s">
        <v>42</v>
      </c>
      <c r="Q4" s="40" t="s">
        <v>43</v>
      </c>
      <c r="R4" s="46"/>
      <c r="S4" s="40" t="s">
        <v>35</v>
      </c>
      <c r="T4" s="40" t="s">
        <v>44</v>
      </c>
      <c r="U4" s="40" t="s">
        <v>45</v>
      </c>
      <c r="V4" s="46"/>
      <c r="W4" s="40" t="s">
        <v>8</v>
      </c>
      <c r="X4" s="40" t="s">
        <v>46</v>
      </c>
      <c r="Y4" s="40" t="s">
        <v>47</v>
      </c>
    </row>
    <row r="5" spans="2:25" s="25" customFormat="1" ht="22.5" customHeight="1" x14ac:dyDescent="0.25">
      <c r="B5" s="50"/>
      <c r="C5" s="16" t="s">
        <v>9</v>
      </c>
      <c r="D5" s="16"/>
      <c r="E5" s="16"/>
      <c r="F5" s="47"/>
      <c r="G5" s="16" t="s">
        <v>9</v>
      </c>
      <c r="H5" s="16"/>
      <c r="I5" s="16"/>
      <c r="J5" s="47"/>
      <c r="K5" s="16" t="s">
        <v>9</v>
      </c>
      <c r="L5" s="16"/>
      <c r="M5" s="16"/>
      <c r="N5" s="47"/>
      <c r="O5" s="16" t="s">
        <v>9</v>
      </c>
      <c r="P5" s="16"/>
      <c r="Q5" s="16"/>
      <c r="R5" s="47"/>
      <c r="S5" s="16" t="s">
        <v>9</v>
      </c>
      <c r="T5" s="16"/>
      <c r="U5" s="16"/>
      <c r="V5" s="47"/>
      <c r="W5" s="16" t="s">
        <v>9</v>
      </c>
      <c r="X5" s="16"/>
      <c r="Y5" s="16"/>
    </row>
    <row r="6" spans="2:25" s="25" customFormat="1" ht="6.75" customHeight="1" x14ac:dyDescent="0.25"/>
    <row r="7" spans="2:25" ht="24.75" customHeight="1" x14ac:dyDescent="0.25">
      <c r="B7" s="38" t="s">
        <v>65</v>
      </c>
      <c r="C7" s="41">
        <v>740</v>
      </c>
      <c r="D7" s="41" t="s">
        <v>48</v>
      </c>
      <c r="E7" s="41">
        <v>1000</v>
      </c>
      <c r="F7" s="48"/>
      <c r="G7" s="41">
        <v>0</v>
      </c>
      <c r="H7" s="41"/>
      <c r="I7" s="41"/>
      <c r="J7" s="48"/>
      <c r="K7" s="41">
        <v>640</v>
      </c>
      <c r="L7" s="41" t="s">
        <v>50</v>
      </c>
      <c r="M7" s="41">
        <v>700</v>
      </c>
      <c r="N7" s="48"/>
      <c r="O7" s="41">
        <v>0</v>
      </c>
      <c r="P7" s="41"/>
      <c r="Q7" s="41"/>
      <c r="R7" s="48"/>
      <c r="S7" s="41">
        <v>670</v>
      </c>
      <c r="T7" s="41" t="s">
        <v>49</v>
      </c>
      <c r="U7" s="41">
        <v>800</v>
      </c>
      <c r="V7" s="48"/>
      <c r="W7" s="41">
        <v>700</v>
      </c>
      <c r="X7" s="41" t="s">
        <v>48</v>
      </c>
      <c r="Y7" s="41">
        <v>1000</v>
      </c>
    </row>
    <row r="8" spans="2:25" ht="24.75" customHeight="1" x14ac:dyDescent="0.25">
      <c r="B8" s="38" t="s">
        <v>33</v>
      </c>
      <c r="C8" s="41">
        <v>340</v>
      </c>
      <c r="D8" s="41" t="s">
        <v>50</v>
      </c>
      <c r="E8" s="41">
        <v>700</v>
      </c>
      <c r="F8" s="48"/>
      <c r="G8" s="41">
        <v>300</v>
      </c>
      <c r="H8" s="41" t="s">
        <v>53</v>
      </c>
      <c r="I8" s="41">
        <v>400</v>
      </c>
      <c r="J8" s="48"/>
      <c r="K8" s="41">
        <v>680</v>
      </c>
      <c r="L8" s="41" t="s">
        <v>49</v>
      </c>
      <c r="M8" s="41">
        <v>800</v>
      </c>
      <c r="N8" s="48"/>
      <c r="O8" s="41">
        <v>0</v>
      </c>
      <c r="P8" s="41"/>
      <c r="Q8" s="41"/>
      <c r="R8" s="48"/>
      <c r="S8" s="41"/>
      <c r="T8" s="41"/>
      <c r="U8" s="41"/>
      <c r="V8" s="48"/>
      <c r="W8" s="41">
        <v>0</v>
      </c>
      <c r="X8" s="41"/>
      <c r="Y8" s="41"/>
    </row>
    <row r="9" spans="2:25" ht="24.75" customHeight="1" x14ac:dyDescent="0.25">
      <c r="B9" s="38" t="s">
        <v>66</v>
      </c>
      <c r="C9" s="41">
        <v>340</v>
      </c>
      <c r="D9" s="41" t="s">
        <v>50</v>
      </c>
      <c r="E9" s="41">
        <v>700</v>
      </c>
      <c r="F9" s="48"/>
      <c r="G9" s="41">
        <v>580</v>
      </c>
      <c r="H9" s="41" t="s">
        <v>49</v>
      </c>
      <c r="I9" s="41">
        <v>800</v>
      </c>
      <c r="J9" s="48"/>
      <c r="K9" s="41">
        <v>620</v>
      </c>
      <c r="L9" s="41" t="s">
        <v>51</v>
      </c>
      <c r="M9" s="41">
        <v>600</v>
      </c>
      <c r="N9" s="48"/>
      <c r="O9" s="41">
        <v>0</v>
      </c>
      <c r="P9" s="41"/>
      <c r="Q9" s="41"/>
      <c r="R9" s="48"/>
      <c r="S9" s="41">
        <v>970</v>
      </c>
      <c r="T9" s="41" t="s">
        <v>48</v>
      </c>
      <c r="U9" s="41">
        <v>1000</v>
      </c>
      <c r="V9" s="48"/>
      <c r="W9" s="41">
        <v>700</v>
      </c>
      <c r="X9" s="41" t="s">
        <v>48</v>
      </c>
      <c r="Y9" s="41">
        <v>1000</v>
      </c>
    </row>
    <row r="10" spans="2:25" ht="24.75" customHeight="1" x14ac:dyDescent="0.25">
      <c r="B10" s="38" t="s">
        <v>67</v>
      </c>
      <c r="C10" s="41"/>
      <c r="D10" s="41"/>
      <c r="E10" s="41"/>
      <c r="F10" s="48"/>
      <c r="G10" s="41">
        <v>340</v>
      </c>
      <c r="H10" s="41" t="s">
        <v>52</v>
      </c>
      <c r="I10" s="41">
        <v>500</v>
      </c>
      <c r="J10" s="48"/>
      <c r="K10" s="41"/>
      <c r="L10" s="41"/>
      <c r="M10" s="41"/>
      <c r="N10" s="48"/>
      <c r="O10" s="41">
        <v>0</v>
      </c>
      <c r="P10" s="41"/>
      <c r="Q10" s="41"/>
      <c r="R10" s="48"/>
      <c r="S10" s="41">
        <v>280</v>
      </c>
      <c r="T10" s="41" t="s">
        <v>54</v>
      </c>
      <c r="U10" s="41">
        <v>300</v>
      </c>
      <c r="V10" s="48"/>
      <c r="W10" s="41">
        <v>0</v>
      </c>
      <c r="X10" s="41"/>
      <c r="Y10" s="41"/>
    </row>
    <row r="11" spans="2:25" ht="24.75" customHeight="1" x14ac:dyDescent="0.25">
      <c r="B11" s="38" t="s">
        <v>32</v>
      </c>
      <c r="C11" s="41"/>
      <c r="D11" s="41"/>
      <c r="E11" s="41"/>
      <c r="F11" s="48"/>
      <c r="G11" s="41">
        <v>0</v>
      </c>
      <c r="H11" s="41"/>
      <c r="I11" s="41"/>
      <c r="J11" s="48"/>
      <c r="K11" s="41">
        <v>400</v>
      </c>
      <c r="L11" s="41" t="s">
        <v>52</v>
      </c>
      <c r="M11" s="41">
        <v>500</v>
      </c>
      <c r="N11" s="48"/>
      <c r="O11" s="41">
        <v>0</v>
      </c>
      <c r="P11" s="41"/>
      <c r="Q11" s="41"/>
      <c r="R11" s="48"/>
      <c r="S11" s="41">
        <v>400</v>
      </c>
      <c r="T11" s="41" t="s">
        <v>50</v>
      </c>
      <c r="U11" s="41">
        <v>700</v>
      </c>
      <c r="V11" s="48"/>
      <c r="W11" s="41">
        <v>300</v>
      </c>
      <c r="X11" s="41" t="s">
        <v>51</v>
      </c>
      <c r="Y11" s="41">
        <v>600</v>
      </c>
    </row>
    <row r="12" spans="2:25" ht="24.75" customHeight="1" x14ac:dyDescent="0.25">
      <c r="B12" s="38" t="s">
        <v>83</v>
      </c>
      <c r="C12" s="41"/>
      <c r="D12" s="41"/>
      <c r="E12" s="41"/>
      <c r="F12" s="48"/>
      <c r="G12" s="41">
        <v>400</v>
      </c>
      <c r="H12" s="41" t="s">
        <v>50</v>
      </c>
      <c r="I12" s="41">
        <v>700</v>
      </c>
      <c r="J12" s="48"/>
      <c r="K12" s="41">
        <v>400</v>
      </c>
      <c r="L12" s="41" t="s">
        <v>52</v>
      </c>
      <c r="M12" s="41">
        <v>500</v>
      </c>
      <c r="N12" s="48"/>
      <c r="O12" s="41">
        <v>0</v>
      </c>
      <c r="P12" s="41"/>
      <c r="Q12" s="41"/>
      <c r="R12" s="48"/>
      <c r="S12" s="41">
        <v>340</v>
      </c>
      <c r="T12" s="41" t="s">
        <v>51</v>
      </c>
      <c r="U12" s="41">
        <v>600</v>
      </c>
      <c r="V12" s="48"/>
      <c r="W12" s="41">
        <v>400</v>
      </c>
      <c r="X12" s="41" t="s">
        <v>49</v>
      </c>
      <c r="Y12" s="41">
        <v>800</v>
      </c>
    </row>
    <row r="13" spans="2:25" ht="24.75" customHeight="1" x14ac:dyDescent="0.25">
      <c r="B13" s="38" t="s">
        <v>84</v>
      </c>
      <c r="C13" s="41"/>
      <c r="D13" s="41"/>
      <c r="E13" s="41"/>
      <c r="F13" s="48"/>
      <c r="G13" s="41">
        <v>0</v>
      </c>
      <c r="H13" s="41"/>
      <c r="I13" s="41"/>
      <c r="J13" s="48"/>
      <c r="K13" s="41">
        <v>400</v>
      </c>
      <c r="L13" s="41" t="s">
        <v>52</v>
      </c>
      <c r="M13" s="41">
        <v>500</v>
      </c>
      <c r="N13" s="48"/>
      <c r="O13" s="41">
        <v>0</v>
      </c>
      <c r="P13" s="41"/>
      <c r="Q13" s="41"/>
      <c r="R13" s="48"/>
      <c r="S13" s="41">
        <v>0</v>
      </c>
      <c r="T13" s="41"/>
      <c r="U13" s="41"/>
      <c r="V13" s="48"/>
      <c r="W13" s="41">
        <v>340</v>
      </c>
      <c r="X13" s="41" t="s">
        <v>50</v>
      </c>
      <c r="Y13" s="41">
        <v>700</v>
      </c>
    </row>
    <row r="14" spans="2:25" ht="24.75" customHeight="1" x14ac:dyDescent="0.25">
      <c r="B14" s="38" t="s">
        <v>85</v>
      </c>
      <c r="C14" s="41"/>
      <c r="D14" s="41"/>
      <c r="E14" s="41"/>
      <c r="F14" s="48"/>
      <c r="G14" s="41">
        <v>0</v>
      </c>
      <c r="H14" s="41"/>
      <c r="I14" s="41"/>
      <c r="J14" s="48"/>
      <c r="K14" s="41"/>
      <c r="L14" s="41"/>
      <c r="M14" s="41"/>
      <c r="N14" s="48"/>
      <c r="O14" s="41">
        <v>0</v>
      </c>
      <c r="P14" s="41"/>
      <c r="Q14" s="41"/>
      <c r="R14" s="48"/>
      <c r="S14" s="41">
        <v>300</v>
      </c>
      <c r="T14" s="41" t="s">
        <v>53</v>
      </c>
      <c r="U14" s="41">
        <v>400</v>
      </c>
      <c r="V14" s="48"/>
      <c r="W14" s="41">
        <v>0</v>
      </c>
      <c r="X14" s="41"/>
      <c r="Y14" s="41"/>
    </row>
    <row r="15" spans="2:25" ht="24.75" customHeight="1" x14ac:dyDescent="0.25">
      <c r="B15" s="38" t="s">
        <v>86</v>
      </c>
      <c r="C15" s="41"/>
      <c r="D15" s="41"/>
      <c r="E15" s="41"/>
      <c r="F15" s="48"/>
      <c r="G15" s="41">
        <v>0</v>
      </c>
      <c r="H15" s="41"/>
      <c r="I15" s="41"/>
      <c r="J15" s="48"/>
      <c r="K15" s="41"/>
      <c r="L15" s="41"/>
      <c r="M15" s="41"/>
      <c r="N15" s="48"/>
      <c r="O15" s="41">
        <v>0</v>
      </c>
      <c r="P15" s="41"/>
      <c r="Q15" s="41"/>
      <c r="R15" s="48"/>
      <c r="S15" s="41">
        <v>280</v>
      </c>
      <c r="T15" s="41" t="s">
        <v>54</v>
      </c>
      <c r="U15" s="41">
        <v>300</v>
      </c>
      <c r="V15" s="48"/>
      <c r="W15" s="41">
        <v>0</v>
      </c>
      <c r="X15" s="41"/>
      <c r="Y15" s="41"/>
    </row>
    <row r="16" spans="2:25" ht="24.75" customHeight="1" x14ac:dyDescent="0.25">
      <c r="B16" s="38" t="s">
        <v>91</v>
      </c>
      <c r="C16" s="41"/>
      <c r="D16" s="41"/>
      <c r="E16" s="41"/>
      <c r="F16" s="48"/>
      <c r="G16" s="41">
        <v>0</v>
      </c>
      <c r="H16" s="41"/>
      <c r="I16" s="41"/>
      <c r="J16" s="48"/>
      <c r="K16" s="41"/>
      <c r="L16" s="41"/>
      <c r="M16" s="41"/>
      <c r="N16" s="48"/>
      <c r="O16" s="41">
        <v>0</v>
      </c>
      <c r="P16" s="41"/>
      <c r="Q16" s="41"/>
      <c r="R16" s="48"/>
      <c r="S16" s="41">
        <v>0</v>
      </c>
      <c r="T16" s="41"/>
      <c r="U16" s="41"/>
      <c r="V16" s="48"/>
      <c r="W16" s="41">
        <v>260</v>
      </c>
      <c r="X16" s="41" t="s">
        <v>53</v>
      </c>
      <c r="Y16" s="41">
        <v>400</v>
      </c>
    </row>
    <row r="17" spans="2:25" ht="24.75" customHeight="1" x14ac:dyDescent="0.25">
      <c r="B17" s="38" t="s">
        <v>114</v>
      </c>
      <c r="C17" s="41"/>
      <c r="D17" s="41"/>
      <c r="E17" s="41"/>
      <c r="F17" s="48"/>
      <c r="G17" s="41">
        <v>400</v>
      </c>
      <c r="H17" s="41" t="s">
        <v>50</v>
      </c>
      <c r="I17" s="41">
        <v>700</v>
      </c>
      <c r="J17" s="48"/>
      <c r="K17" s="41"/>
      <c r="L17" s="41"/>
      <c r="M17" s="41"/>
      <c r="N17" s="48"/>
      <c r="O17" s="41">
        <v>0</v>
      </c>
      <c r="P17" s="41"/>
      <c r="Q17" s="41"/>
      <c r="R17" s="48"/>
      <c r="S17" s="41">
        <v>0</v>
      </c>
      <c r="T17" s="41"/>
      <c r="U17" s="41"/>
      <c r="V17" s="48"/>
      <c r="W17" s="41">
        <v>0</v>
      </c>
      <c r="X17" s="41"/>
      <c r="Y17" s="41"/>
    </row>
    <row r="18" spans="2:25" ht="24.75" customHeight="1" x14ac:dyDescent="0.25">
      <c r="B18" s="38" t="s">
        <v>116</v>
      </c>
      <c r="C18" s="41"/>
      <c r="D18" s="41"/>
      <c r="E18" s="41"/>
      <c r="F18" s="48"/>
      <c r="G18" s="41">
        <v>0</v>
      </c>
      <c r="H18" s="41"/>
      <c r="I18" s="41"/>
      <c r="J18" s="48"/>
      <c r="K18" s="41">
        <v>340</v>
      </c>
      <c r="L18" s="41" t="s">
        <v>121</v>
      </c>
      <c r="M18" s="41">
        <v>200</v>
      </c>
      <c r="N18" s="48"/>
      <c r="O18" s="41">
        <v>0</v>
      </c>
      <c r="P18" s="41"/>
      <c r="Q18" s="41"/>
      <c r="R18" s="48"/>
      <c r="S18" s="41">
        <v>0</v>
      </c>
      <c r="T18" s="41"/>
      <c r="U18" s="41"/>
      <c r="V18" s="48"/>
      <c r="W18" s="41">
        <v>0</v>
      </c>
      <c r="X18" s="41"/>
      <c r="Y18" s="41"/>
    </row>
    <row r="19" spans="2:25" ht="24.75" customHeight="1" x14ac:dyDescent="0.25">
      <c r="B19" s="38" t="s">
        <v>29</v>
      </c>
      <c r="C19" s="41">
        <v>400</v>
      </c>
      <c r="D19" s="41" t="s">
        <v>49</v>
      </c>
      <c r="E19" s="41">
        <v>800</v>
      </c>
      <c r="F19" s="48"/>
      <c r="G19" s="41">
        <v>1140</v>
      </c>
      <c r="H19" s="41" t="s">
        <v>48</v>
      </c>
      <c r="I19" s="41">
        <v>1000</v>
      </c>
      <c r="J19" s="48"/>
      <c r="K19" s="41">
        <v>870</v>
      </c>
      <c r="L19" s="41" t="s">
        <v>48</v>
      </c>
      <c r="M19" s="41">
        <v>1000</v>
      </c>
      <c r="N19" s="48"/>
      <c r="O19" s="41">
        <v>0</v>
      </c>
      <c r="P19" s="41"/>
      <c r="Q19" s="41"/>
      <c r="R19" s="48"/>
      <c r="S19" s="41">
        <v>340</v>
      </c>
      <c r="T19" s="41" t="s">
        <v>51</v>
      </c>
      <c r="U19" s="41">
        <v>600</v>
      </c>
      <c r="V19" s="48"/>
      <c r="W19" s="41">
        <v>280</v>
      </c>
      <c r="X19" s="41" t="s">
        <v>52</v>
      </c>
      <c r="Y19" s="41">
        <v>500</v>
      </c>
    </row>
    <row r="20" spans="2:25" ht="24.75" customHeight="1" x14ac:dyDescent="0.25">
      <c r="B20" s="38"/>
      <c r="C20" s="38"/>
      <c r="D20" s="38"/>
      <c r="E20" s="38"/>
      <c r="F20" s="48"/>
      <c r="G20" s="41" t="str">
        <f>IF($B20="","",SUMIF('Ballet Clássico DUO'!$Q$9:$Q$28,$B20,'Ballet Clássico DUO'!$T$9:$T$28)+SUMIF('Danças Urbanas DUO'!$Q$9:$Q$28,$B20,'Danças Urbanas DUO'!$T$9:$T$28)+SUMIF('Estilo Livre DUO'!$Q$33:$Q$52,$B20,'Estilo Livre DUO'!$T$9:$T$28))</f>
        <v/>
      </c>
      <c r="H20" s="38"/>
      <c r="I20" s="38"/>
      <c r="J20" s="48"/>
      <c r="K20" s="41" t="str">
        <f>IF($B20="","",SUMIF('Ballet Clássico DUO'!$Q$33:$Q$52,$B20,'Ballet Clássico DUO'!$T$33:$T$52)+SUMIF('BALLET CLASSICO TRIO'!$Q$33:$Q$52,$B20,'BALLET CLASSICO TRIO'!$T$33:$T$52)+SUMIF('Danças Urbanas DUO'!$Q$33:$Q$52,$B20,'Danças Urbanas DUO'!$T$33:$T$52)+SUMIF('DANÇAS URBANAS TRIO'!$Q$33:$Q$52,$B20,'DANÇAS URBANAS TRIO'!$T$33:$T$52)+SUMIF('Estilo Livre DUO'!$Q$33:$Q$52,$B20,'Estilo Livre DUO'!$T$33:$T$52)+SUMIF('ESTILO LIVRE TRIO'!$Q$33:$Q$52,$B20,'ESTILO LIVRE TRIO'!$T$33:$T$52)+SUMIF('JAZZ DUO'!$Q$33:$Q$52,$B20,'JAZZ DUO'!$T$33:$T$52)+SUMIF('JAZZ TRIO'!$Q$33:$Q$52,$B20,'JAZZ TRIO'!$T$33:$T$52))</f>
        <v/>
      </c>
      <c r="L20" s="38"/>
      <c r="M20" s="38"/>
      <c r="N20" s="48"/>
      <c r="O20" s="41" t="str">
        <f>IF($B20="","",SUMIF('Ballet Clássico DUO'!$Q$57:$Q$76,$B20,'Ballet Clássico DUO'!$T$57:$T$76)+SUMIF('Danças Urbanas DUO'!$Q$57:$Q$76,$B20,'Danças Urbanas DUO'!$T$57:$T$76)+SUMIF('Estilo Livre DUO'!$Q$57:$Q$76,$B20,'Estilo Livre DUO'!$T$57:$T$76))</f>
        <v/>
      </c>
      <c r="P20" s="38"/>
      <c r="Q20" s="38"/>
      <c r="R20" s="48"/>
      <c r="S20" s="41" t="str">
        <f>IF($B20="","",SUMIF('Ballet Clássico DUO'!$Q$81:$Q$100,$B20,'Ballet Clássico DUO'!$T$81:$T$100)+SUMIF('BALLET CLASSICO TRIO'!$Q$81:$Q$100,$B20,'BALLET CLASSICO TRIO'!$T$81:$T$100)+SUMIF('Danças Urbanas DUO'!$Q$81:$Q$100,$B20,'Danças Urbanas DUO'!$T$81:$T$100)+SUMIF('DANÇAS URBANAS TRIO'!$Q$81:$Q$100,$B20,'DANÇAS URBANAS TRIO'!$T$81:$T$100)+SUMIF('Estilo Livre DUO'!$Q$81:$Q$100,$B20,'Estilo Livre DUO'!$T$81:$T$100)+SUMIF('ESTILO LIVRE TRIO'!$Q$81:$Q$100,$B20,'ESTILO LIVRE TRIO'!$T$81:$T$100)+SUMIF('JAZZ DUO'!$Q$81:$Q$100,$B20,'JAZZ DUO'!$T$81:$T$100)+SUMIF('JAZZ TRIO'!$Q$81:$Q$100,$B20,'JAZZ TRIO'!$T$81:$T$100))</f>
        <v/>
      </c>
      <c r="T20" s="38"/>
      <c r="U20" s="38"/>
      <c r="V20" s="48"/>
      <c r="W20" s="41" t="str">
        <f>IF($B20="","",SUMIF('Ballet Clássico DUO'!$Q$105:$Q$124,$B20,'Ballet Clássico DUO'!$T$105:$T$124)+SUMIF('BALLET CLASSICO TRIO'!$Q$105:$Q$124,$B20,'BALLET CLASSICO TRIO'!$T$105:$T$124)+SUMIF('Danças Urbanas DUO'!$Q$105:$Q$124,$B20,'Danças Urbanas DUO'!$T$105:$T$124)+SUMIF('DANÇAS URBANAS TRIO'!$Q$105:$Q$124,$B20,'DANÇAS URBANAS TRIO'!$T$105:$T$124)+SUMIF('Estilo Livre DUO'!$Q$105:$Q$124,$B20,'Estilo Livre DUO'!$T$105:$T$124)+SUMIF('ESTILO LIVRE TRIO'!$Q$105:$Q$124,$B20,'ESTILO LIVRE TRIO'!$T$105:$T$124)+SUMIF('JAZZ DUO'!$Q$105:$Q$124,$B20,'JAZZ TRIO'!$T$105:$T$124))</f>
        <v/>
      </c>
      <c r="X20" s="38"/>
      <c r="Y20" s="38"/>
    </row>
    <row r="21" spans="2:25" ht="24.75" customHeight="1" x14ac:dyDescent="0.25">
      <c r="B21" s="38"/>
      <c r="C21" s="38"/>
      <c r="D21" s="38"/>
      <c r="E21" s="38"/>
      <c r="F21" s="48"/>
      <c r="G21" s="41" t="str">
        <f>IF($B21="","",SUMIF('Ballet Clássico DUO'!$Q$9:$Q$28,$B21,'Ballet Clássico DUO'!$T$9:$T$28)+SUMIF('Danças Urbanas DUO'!$Q$9:$Q$28,$B21,'Danças Urbanas DUO'!$T$9:$T$28)+SUMIF('Estilo Livre DUO'!$Q$33:$Q$52,$B21,'Estilo Livre DUO'!$T$9:$T$28))</f>
        <v/>
      </c>
      <c r="H21" s="38"/>
      <c r="I21" s="38"/>
      <c r="J21" s="48"/>
      <c r="K21" s="41" t="str">
        <f>IF($B21="","",SUMIF('Ballet Clássico DUO'!$Q$33:$Q$52,$B21,'Ballet Clássico DUO'!$T$33:$T$52)+SUMIF('BALLET CLASSICO TRIO'!$Q$33:$Q$52,$B21,'BALLET CLASSICO TRIO'!$T$33:$T$52)+SUMIF('Danças Urbanas DUO'!$Q$33:$Q$52,$B21,'Danças Urbanas DUO'!$T$33:$T$52)+SUMIF('DANÇAS URBANAS TRIO'!$Q$33:$Q$52,$B21,'DANÇAS URBANAS TRIO'!$T$33:$T$52)+SUMIF('Estilo Livre DUO'!$Q$33:$Q$52,$B21,'Estilo Livre DUO'!$T$33:$T$52)+SUMIF('ESTILO LIVRE TRIO'!$Q$33:$Q$52,$B21,'ESTILO LIVRE TRIO'!$T$33:$T$52)+SUMIF('JAZZ DUO'!$Q$33:$Q$52,$B21,'JAZZ DUO'!$T$33:$T$52)+SUMIF('JAZZ TRIO'!$Q$33:$Q$52,$B21,'JAZZ TRIO'!$T$33:$T$52))</f>
        <v/>
      </c>
      <c r="L21" s="38"/>
      <c r="M21" s="38"/>
      <c r="N21" s="48"/>
      <c r="O21" s="41" t="str">
        <f>IF($B21="","",SUMIF('Ballet Clássico DUO'!$Q$57:$Q$76,$B21,'Ballet Clássico DUO'!$T$57:$T$76)+SUMIF('Danças Urbanas DUO'!$Q$57:$Q$76,$B21,'Danças Urbanas DUO'!$T$57:$T$76)+SUMIF('Estilo Livre DUO'!$Q$57:$Q$76,$B21,'Estilo Livre DUO'!$T$57:$T$76))</f>
        <v/>
      </c>
      <c r="P21" s="38"/>
      <c r="Q21" s="38"/>
      <c r="R21" s="48"/>
      <c r="S21" s="41" t="str">
        <f>IF($B21="","",SUMIF('Ballet Clássico DUO'!$Q$81:$Q$100,$B21,'Ballet Clássico DUO'!$T$81:$T$100)+SUMIF('BALLET CLASSICO TRIO'!$Q$81:$Q$100,$B21,'BALLET CLASSICO TRIO'!$T$81:$T$100)+SUMIF('Danças Urbanas DUO'!$Q$81:$Q$100,$B21,'Danças Urbanas DUO'!$T$81:$T$100)+SUMIF('DANÇAS URBANAS TRIO'!$Q$81:$Q$100,$B21,'DANÇAS URBANAS TRIO'!$T$81:$T$100)+SUMIF('Estilo Livre DUO'!$Q$81:$Q$100,$B21,'Estilo Livre DUO'!$T$81:$T$100)+SUMIF('ESTILO LIVRE TRIO'!$Q$81:$Q$100,$B21,'ESTILO LIVRE TRIO'!$T$81:$T$100)+SUMIF('JAZZ DUO'!$Q$81:$Q$100,$B21,'JAZZ DUO'!$T$81:$T$100)+SUMIF('JAZZ TRIO'!$Q$81:$Q$100,$B21,'JAZZ TRIO'!$T$81:$T$100))</f>
        <v/>
      </c>
      <c r="T21" s="38"/>
      <c r="U21" s="38"/>
      <c r="V21" s="48"/>
      <c r="W21" s="41" t="str">
        <f>IF($B21="","",SUMIF('Ballet Clássico DUO'!$Q$105:$Q$124,$B21,'Ballet Clássico DUO'!$T$105:$T$124)+SUMIF('BALLET CLASSICO TRIO'!$Q$105:$Q$124,$B21,'BALLET CLASSICO TRIO'!$T$105:$T$124)+SUMIF('Danças Urbanas DUO'!$Q$105:$Q$124,$B21,'Danças Urbanas DUO'!$T$105:$T$124)+SUMIF('DANÇAS URBANAS TRIO'!$Q$105:$Q$124,$B21,'DANÇAS URBANAS TRIO'!$T$105:$T$124)+SUMIF('Estilo Livre DUO'!$Q$105:$Q$124,$B21,'Estilo Livre DUO'!$T$105:$T$124)+SUMIF('ESTILO LIVRE TRIO'!$Q$105:$Q$124,$B21,'ESTILO LIVRE TRIO'!$T$105:$T$124)+SUMIF('JAZZ DUO'!$Q$105:$Q$124,$B21,'JAZZ TRIO'!$T$105:$T$124))</f>
        <v/>
      </c>
      <c r="X21" s="38"/>
      <c r="Y21" s="38"/>
    </row>
    <row r="22" spans="2:25" ht="24.75" customHeight="1" x14ac:dyDescent="0.25">
      <c r="B22" s="38"/>
      <c r="C22" s="38"/>
      <c r="D22" s="38"/>
      <c r="E22" s="38"/>
      <c r="F22" s="48"/>
      <c r="G22" s="41" t="str">
        <f>IF($B22="","",SUMIF('Ballet Clássico DUO'!$Q$9:$Q$28,$B22,'Ballet Clássico DUO'!$T$9:$T$28)+SUMIF('Danças Urbanas DUO'!$Q$9:$Q$28,$B22,'Danças Urbanas DUO'!$T$9:$T$28)+SUMIF('Estilo Livre DUO'!$Q$33:$Q$52,$B22,'Estilo Livre DUO'!$T$9:$T$28))</f>
        <v/>
      </c>
      <c r="H22" s="38"/>
      <c r="I22" s="38"/>
      <c r="J22" s="48"/>
      <c r="K22" s="41" t="str">
        <f>IF($B22="","",SUMIF('Ballet Clássico DUO'!$Q$33:$Q$52,$B22,'Ballet Clássico DUO'!$T$33:$T$52)+SUMIF('BALLET CLASSICO TRIO'!$Q$33:$Q$52,$B22,'BALLET CLASSICO TRIO'!$T$33:$T$52)+SUMIF('Danças Urbanas DUO'!$Q$33:$Q$52,$B22,'Danças Urbanas DUO'!$T$33:$T$52)+SUMIF('DANÇAS URBANAS TRIO'!$Q$33:$Q$52,$B22,'DANÇAS URBANAS TRIO'!$T$33:$T$52)+SUMIF('Estilo Livre DUO'!$Q$33:$Q$52,$B22,'Estilo Livre DUO'!$T$33:$T$52)+SUMIF('ESTILO LIVRE TRIO'!$Q$33:$Q$52,$B22,'ESTILO LIVRE TRIO'!$T$33:$T$52)+SUMIF('JAZZ DUO'!$Q$33:$Q$52,$B22,'JAZZ DUO'!$T$33:$T$52)+SUMIF('JAZZ TRIO'!$Q$33:$Q$52,$B22,'JAZZ TRIO'!$T$33:$T$52))</f>
        <v/>
      </c>
      <c r="L22" s="38"/>
      <c r="M22" s="38"/>
      <c r="N22" s="48"/>
      <c r="O22" s="41" t="str">
        <f>IF($B22="","",SUMIF('Ballet Clássico DUO'!$Q$57:$Q$76,$B22,'Ballet Clássico DUO'!$T$57:$T$76)+SUMIF('Danças Urbanas DUO'!$Q$57:$Q$76,$B22,'Danças Urbanas DUO'!$T$57:$T$76)+SUMIF('Estilo Livre DUO'!$Q$57:$Q$76,$B22,'Estilo Livre DUO'!$T$57:$T$76))</f>
        <v/>
      </c>
      <c r="P22" s="38"/>
      <c r="Q22" s="38"/>
      <c r="R22" s="48"/>
      <c r="S22" s="41" t="str">
        <f>IF($B22="","",SUMIF('Ballet Clássico DUO'!$Q$81:$Q$100,$B22,'Ballet Clássico DUO'!$T$81:$T$100)+SUMIF('BALLET CLASSICO TRIO'!$Q$81:$Q$100,$B22,'BALLET CLASSICO TRIO'!$T$81:$T$100)+SUMIF('Danças Urbanas DUO'!$Q$81:$Q$100,$B22,'Danças Urbanas DUO'!$T$81:$T$100)+SUMIF('DANÇAS URBANAS TRIO'!$Q$81:$Q$100,$B22,'DANÇAS URBANAS TRIO'!$T$81:$T$100)+SUMIF('Estilo Livre DUO'!$Q$81:$Q$100,$B22,'Estilo Livre DUO'!$T$81:$T$100)+SUMIF('ESTILO LIVRE TRIO'!$Q$81:$Q$100,$B22,'ESTILO LIVRE TRIO'!$T$81:$T$100)+SUMIF('JAZZ DUO'!$Q$81:$Q$100,$B22,'JAZZ DUO'!$T$81:$T$100)+SUMIF('JAZZ TRIO'!$Q$81:$Q$100,$B22,'JAZZ TRIO'!$T$81:$T$100))</f>
        <v/>
      </c>
      <c r="T22" s="38"/>
      <c r="U22" s="38"/>
      <c r="V22" s="48"/>
      <c r="W22" s="41" t="str">
        <f>IF($B22="","",SUMIF('Ballet Clássico DUO'!$Q$105:$Q$124,$B22,'Ballet Clássico DUO'!$T$105:$T$124)+SUMIF('BALLET CLASSICO TRIO'!$Q$105:$Q$124,$B22,'BALLET CLASSICO TRIO'!$T$105:$T$124)+SUMIF('Danças Urbanas DUO'!$Q$105:$Q$124,$B22,'Danças Urbanas DUO'!$T$105:$T$124)+SUMIF('DANÇAS URBANAS TRIO'!$Q$105:$Q$124,$B22,'DANÇAS URBANAS TRIO'!$T$105:$T$124)+SUMIF('Estilo Livre DUO'!$Q$105:$Q$124,$B22,'Estilo Livre DUO'!$T$105:$T$124)+SUMIF('ESTILO LIVRE TRIO'!$Q$105:$Q$124,$B22,'ESTILO LIVRE TRIO'!$T$105:$T$124)+SUMIF('JAZZ DUO'!$Q$105:$Q$124,$B22,'JAZZ TRIO'!$T$105:$T$124))</f>
        <v/>
      </c>
      <c r="X22" s="38"/>
      <c r="Y22" s="38"/>
    </row>
    <row r="23" spans="2:25" ht="24.75" customHeight="1" x14ac:dyDescent="0.25">
      <c r="B23" s="38"/>
      <c r="C23" s="38"/>
      <c r="D23" s="38"/>
      <c r="E23" s="38"/>
      <c r="F23" s="48"/>
      <c r="G23" s="41" t="str">
        <f>IF($B23="","",SUMIF('Ballet Clássico DUO'!$Q$9:$Q$28,$B23,'Ballet Clássico DUO'!$T$9:$T$28)+SUMIF('Danças Urbanas DUO'!$Q$9:$Q$28,$B23,'Danças Urbanas DUO'!$T$9:$T$28)+SUMIF('Estilo Livre DUO'!$Q$33:$Q$52,$B23,'Estilo Livre DUO'!$T$9:$T$28))</f>
        <v/>
      </c>
      <c r="H23" s="38"/>
      <c r="I23" s="38"/>
      <c r="J23" s="48"/>
      <c r="K23" s="41" t="str">
        <f>IF($B23="","",SUMIF('Ballet Clássico DUO'!$Q$33:$Q$52,$B23,'Ballet Clássico DUO'!$T$33:$T$52)+SUMIF('BALLET CLASSICO TRIO'!$Q$33:$Q$52,$B23,'BALLET CLASSICO TRIO'!$T$33:$T$52)+SUMIF('Danças Urbanas DUO'!$Q$33:$Q$52,$B23,'Danças Urbanas DUO'!$T$33:$T$52)+SUMIF('DANÇAS URBANAS TRIO'!$Q$33:$Q$52,$B23,'DANÇAS URBANAS TRIO'!$T$33:$T$52)+SUMIF('Estilo Livre DUO'!$Q$33:$Q$52,$B23,'Estilo Livre DUO'!$T$33:$T$52)+SUMIF('ESTILO LIVRE TRIO'!$Q$33:$Q$52,$B23,'ESTILO LIVRE TRIO'!$T$33:$T$52)+SUMIF('JAZZ DUO'!$Q$33:$Q$52,$B23,'JAZZ DUO'!$T$33:$T$52)+SUMIF('JAZZ TRIO'!$Q$33:$Q$52,$B23,'JAZZ TRIO'!$T$33:$T$52))</f>
        <v/>
      </c>
      <c r="L23" s="38"/>
      <c r="M23" s="38"/>
      <c r="N23" s="48"/>
      <c r="O23" s="41" t="str">
        <f>IF($B23="","",SUMIF('Ballet Clássico DUO'!$Q$57:$Q$76,$B23,'Ballet Clássico DUO'!$T$57:$T$76)+SUMIF('Danças Urbanas DUO'!$Q$57:$Q$76,$B23,'Danças Urbanas DUO'!$T$57:$T$76)+SUMIF('Estilo Livre DUO'!$Q$57:$Q$76,$B23,'Estilo Livre DUO'!$T$57:$T$76))</f>
        <v/>
      </c>
      <c r="P23" s="38"/>
      <c r="Q23" s="38"/>
      <c r="R23" s="48"/>
      <c r="S23" s="41" t="str">
        <f>IF($B23="","",SUMIF('Ballet Clássico DUO'!$Q$81:$Q$100,$B23,'Ballet Clássico DUO'!$T$81:$T$100)+SUMIF('BALLET CLASSICO TRIO'!$Q$81:$Q$100,$B23,'BALLET CLASSICO TRIO'!$T$81:$T$100)+SUMIF('Danças Urbanas DUO'!$Q$81:$Q$100,$B23,'Danças Urbanas DUO'!$T$81:$T$100)+SUMIF('DANÇAS URBANAS TRIO'!$Q$81:$Q$100,$B23,'DANÇAS URBANAS TRIO'!$T$81:$T$100)+SUMIF('Estilo Livre DUO'!$Q$81:$Q$100,$B23,'Estilo Livre DUO'!$T$81:$T$100)+SUMIF('ESTILO LIVRE TRIO'!$Q$81:$Q$100,$B23,'ESTILO LIVRE TRIO'!$T$81:$T$100)+SUMIF('JAZZ DUO'!$Q$81:$Q$100,$B23,'JAZZ DUO'!$T$81:$T$100)+SUMIF('JAZZ TRIO'!$Q$81:$Q$100,$B23,'JAZZ TRIO'!$T$81:$T$100))</f>
        <v/>
      </c>
      <c r="T23" s="38"/>
      <c r="U23" s="38"/>
      <c r="V23" s="48"/>
      <c r="W23" s="41" t="str">
        <f>IF($B23="","",SUMIF('Ballet Clássico DUO'!$Q$105:$Q$124,$B23,'Ballet Clássico DUO'!$T$105:$T$124)+SUMIF('BALLET CLASSICO TRIO'!$Q$105:$Q$124,$B23,'BALLET CLASSICO TRIO'!$T$105:$T$124)+SUMIF('Danças Urbanas DUO'!$Q$105:$Q$124,$B23,'Danças Urbanas DUO'!$T$105:$T$124)+SUMIF('DANÇAS URBANAS TRIO'!$Q$105:$Q$124,$B23,'DANÇAS URBANAS TRIO'!$T$105:$T$124)+SUMIF('Estilo Livre DUO'!$Q$105:$Q$124,$B23,'Estilo Livre DUO'!$T$105:$T$124)+SUMIF('ESTILO LIVRE TRIO'!$Q$105:$Q$124,$B23,'ESTILO LIVRE TRIO'!$T$105:$T$124)+SUMIF('JAZZ DUO'!$Q$105:$Q$124,$B23,'JAZZ TRIO'!$T$105:$T$124))</f>
        <v/>
      </c>
      <c r="X23" s="38"/>
      <c r="Y23" s="38"/>
    </row>
    <row r="24" spans="2:25" ht="24.75" customHeight="1" x14ac:dyDescent="0.25">
      <c r="B24" s="38"/>
      <c r="C24" s="38"/>
      <c r="D24" s="38"/>
      <c r="E24" s="38"/>
      <c r="F24" s="48"/>
      <c r="G24" s="41" t="str">
        <f>IF($B24="","",SUMIF('Ballet Clássico DUO'!$Q$9:$Q$28,$B24,'Ballet Clássico DUO'!$T$9:$T$28)+SUMIF('Danças Urbanas DUO'!$Q$9:$Q$28,$B24,'Danças Urbanas DUO'!$T$9:$T$28)+SUMIF('Estilo Livre DUO'!$Q$33:$Q$52,$B24,'Estilo Livre DUO'!$T$9:$T$28))</f>
        <v/>
      </c>
      <c r="H24" s="38"/>
      <c r="I24" s="38"/>
      <c r="J24" s="48"/>
      <c r="K24" s="41" t="str">
        <f>IF($B24="","",SUMIF('Ballet Clássico DUO'!$Q$33:$Q$52,$B24,'Ballet Clássico DUO'!$T$33:$T$52)+SUMIF('BALLET CLASSICO TRIO'!$Q$33:$Q$52,$B24,'BALLET CLASSICO TRIO'!$T$33:$T$52)+SUMIF('Danças Urbanas DUO'!$Q$33:$Q$52,$B24,'Danças Urbanas DUO'!$T$33:$T$52)+SUMIF('DANÇAS URBANAS TRIO'!$Q$33:$Q$52,$B24,'DANÇAS URBANAS TRIO'!$T$33:$T$52)+SUMIF('Estilo Livre DUO'!$Q$33:$Q$52,$B24,'Estilo Livre DUO'!$T$33:$T$52)+SUMIF('ESTILO LIVRE TRIO'!$Q$33:$Q$52,$B24,'ESTILO LIVRE TRIO'!$T$33:$T$52)+SUMIF('JAZZ DUO'!$Q$33:$Q$52,$B24,'JAZZ DUO'!$T$33:$T$52)+SUMIF('JAZZ TRIO'!$Q$33:$Q$52,$B24,'JAZZ TRIO'!$T$33:$T$52))</f>
        <v/>
      </c>
      <c r="L24" s="38"/>
      <c r="M24" s="38"/>
      <c r="N24" s="48"/>
      <c r="O24" s="41" t="str">
        <f>IF($B24="","",SUMIF('Ballet Clássico DUO'!$Q$57:$Q$76,$B24,'Ballet Clássico DUO'!$T$57:$T$76)+SUMIF('Danças Urbanas DUO'!$Q$57:$Q$76,$B24,'Danças Urbanas DUO'!$T$57:$T$76)+SUMIF('Estilo Livre DUO'!$Q$57:$Q$76,$B24,'Estilo Livre DUO'!$T$57:$T$76))</f>
        <v/>
      </c>
      <c r="P24" s="38"/>
      <c r="Q24" s="38"/>
      <c r="R24" s="48"/>
      <c r="S24" s="41" t="str">
        <f>IF($B24="","",SUMIF('Ballet Clássico DUO'!$Q$81:$Q$100,$B24,'Ballet Clássico DUO'!$T$81:$T$100)+SUMIF('BALLET CLASSICO TRIO'!$Q$81:$Q$100,$B24,'BALLET CLASSICO TRIO'!$T$81:$T$100)+SUMIF('Danças Urbanas DUO'!$Q$81:$Q$100,$B24,'Danças Urbanas DUO'!$T$81:$T$100)+SUMIF('DANÇAS URBANAS TRIO'!$Q$81:$Q$100,$B24,'DANÇAS URBANAS TRIO'!$T$81:$T$100)+SUMIF('Estilo Livre DUO'!$Q$81:$Q$100,$B24,'Estilo Livre DUO'!$T$81:$T$100)+SUMIF('ESTILO LIVRE TRIO'!$Q$81:$Q$100,$B24,'ESTILO LIVRE TRIO'!$T$81:$T$100)+SUMIF('JAZZ DUO'!$Q$81:$Q$100,$B24,'JAZZ DUO'!$T$81:$T$100)+SUMIF('JAZZ TRIO'!$Q$81:$Q$100,$B24,'JAZZ TRIO'!$T$81:$T$100))</f>
        <v/>
      </c>
      <c r="T24" s="38"/>
      <c r="U24" s="38"/>
      <c r="V24" s="48"/>
      <c r="W24" s="41" t="str">
        <f>IF($B24="","",SUMIF('Ballet Clássico DUO'!$Q$105:$Q$124,$B24,'Ballet Clássico DUO'!$T$105:$T$124)+SUMIF('BALLET CLASSICO TRIO'!$Q$105:$Q$124,$B24,'BALLET CLASSICO TRIO'!$T$105:$T$124)+SUMIF('Danças Urbanas DUO'!$Q$105:$Q$124,$B24,'Danças Urbanas DUO'!$T$105:$T$124)+SUMIF('DANÇAS URBANAS TRIO'!$Q$105:$Q$124,$B24,'DANÇAS URBANAS TRIO'!$T$105:$T$124)+SUMIF('Estilo Livre DUO'!$Q$105:$Q$124,$B24,'Estilo Livre DUO'!$T$105:$T$124)+SUMIF('ESTILO LIVRE TRIO'!$Q$105:$Q$124,$B24,'ESTILO LIVRE TRIO'!$T$105:$T$124)+SUMIF('JAZZ DUO'!$Q$105:$Q$124,$B24,'JAZZ TRIO'!$T$105:$T$124))</f>
        <v/>
      </c>
      <c r="X24" s="38"/>
      <c r="Y24" s="38"/>
    </row>
    <row r="25" spans="2:25" ht="24.75" customHeight="1" x14ac:dyDescent="0.25">
      <c r="B25" s="38"/>
      <c r="C25" s="38"/>
      <c r="D25" s="38"/>
      <c r="E25" s="38"/>
      <c r="F25" s="48"/>
      <c r="G25" s="41" t="str">
        <f>IF($B25="","",SUMIF('Ballet Clássico DUO'!$Q$9:$Q$28,$B25,'Ballet Clássico DUO'!$T$9:$T$28)+SUMIF('Danças Urbanas DUO'!$Q$9:$Q$28,$B25,'Danças Urbanas DUO'!$T$9:$T$28)+SUMIF('Estilo Livre DUO'!$Q$33:$Q$52,$B25,'Estilo Livre DUO'!$T$9:$T$28))</f>
        <v/>
      </c>
      <c r="H25" s="38"/>
      <c r="I25" s="38"/>
      <c r="J25" s="48"/>
      <c r="K25" s="41" t="str">
        <f>IF($B25="","",SUMIF('Ballet Clássico DUO'!$Q$33:$Q$52,$B25,'Ballet Clássico DUO'!$T$33:$T$52)+SUMIF('BALLET CLASSICO TRIO'!$Q$33:$Q$52,$B25,'BALLET CLASSICO TRIO'!$T$33:$T$52)+SUMIF('Danças Urbanas DUO'!$Q$33:$Q$52,$B25,'Danças Urbanas DUO'!$T$33:$T$52)+SUMIF('DANÇAS URBANAS TRIO'!$Q$33:$Q$52,$B25,'DANÇAS URBANAS TRIO'!$T$33:$T$52)+SUMIF('Estilo Livre DUO'!$Q$33:$Q$52,$B25,'Estilo Livre DUO'!$T$33:$T$52)+SUMIF('ESTILO LIVRE TRIO'!$Q$33:$Q$52,$B25,'ESTILO LIVRE TRIO'!$T$33:$T$52)+SUMIF('JAZZ DUO'!$Q$33:$Q$52,$B25,'JAZZ DUO'!$T$33:$T$52)+SUMIF('JAZZ TRIO'!$Q$33:$Q$52,$B25,'JAZZ TRIO'!$T$33:$T$52))</f>
        <v/>
      </c>
      <c r="L25" s="38"/>
      <c r="M25" s="38"/>
      <c r="N25" s="48"/>
      <c r="O25" s="41" t="str">
        <f>IF($B25="","",SUMIF('Ballet Clássico DUO'!$Q$57:$Q$76,$B25,'Ballet Clássico DUO'!$T$57:$T$76)+SUMIF('Danças Urbanas DUO'!$Q$57:$Q$76,$B25,'Danças Urbanas DUO'!$T$57:$T$76)+SUMIF('Estilo Livre DUO'!$Q$57:$Q$76,$B25,'Estilo Livre DUO'!$T$57:$T$76))</f>
        <v/>
      </c>
      <c r="P25" s="38"/>
      <c r="Q25" s="38"/>
      <c r="R25" s="48"/>
      <c r="S25" s="41" t="str">
        <f>IF($B25="","",SUMIF('Ballet Clássico DUO'!$Q$81:$Q$100,$B25,'Ballet Clássico DUO'!$T$81:$T$100)+SUMIF('BALLET CLASSICO TRIO'!$Q$81:$Q$100,$B25,'BALLET CLASSICO TRIO'!$T$81:$T$100)+SUMIF('Danças Urbanas DUO'!$Q$81:$Q$100,$B25,'Danças Urbanas DUO'!$T$81:$T$100)+SUMIF('DANÇAS URBANAS TRIO'!$Q$81:$Q$100,$B25,'DANÇAS URBANAS TRIO'!$T$81:$T$100)+SUMIF('Estilo Livre DUO'!$Q$81:$Q$100,$B25,'Estilo Livre DUO'!$T$81:$T$100)+SUMIF('ESTILO LIVRE TRIO'!$Q$81:$Q$100,$B25,'ESTILO LIVRE TRIO'!$T$81:$T$100)+SUMIF('JAZZ DUO'!$Q$81:$Q$100,$B25,'JAZZ DUO'!$T$81:$T$100)+SUMIF('JAZZ TRIO'!$Q$81:$Q$100,$B25,'JAZZ TRIO'!$T$81:$T$100))</f>
        <v/>
      </c>
      <c r="T25" s="38"/>
      <c r="U25" s="38"/>
      <c r="V25" s="48"/>
      <c r="W25" s="41" t="str">
        <f>IF($B25="","",SUMIF('Ballet Clássico DUO'!$Q$105:$Q$124,$B25,'Ballet Clássico DUO'!$T$105:$T$124)+SUMIF('BALLET CLASSICO TRIO'!$Q$105:$Q$124,$B25,'BALLET CLASSICO TRIO'!$T$105:$T$124)+SUMIF('Danças Urbanas DUO'!$Q$105:$Q$124,$B25,'Danças Urbanas DUO'!$T$105:$T$124)+SUMIF('DANÇAS URBANAS TRIO'!$Q$105:$Q$124,$B25,'DANÇAS URBANAS TRIO'!$T$105:$T$124)+SUMIF('Estilo Livre DUO'!$Q$105:$Q$124,$B25,'Estilo Livre DUO'!$T$105:$T$124)+SUMIF('ESTILO LIVRE TRIO'!$Q$105:$Q$124,$B25,'ESTILO LIVRE TRIO'!$T$105:$T$124)+SUMIF('JAZZ DUO'!$Q$105:$Q$124,$B25,'JAZZ TRIO'!$T$105:$T$124))</f>
        <v/>
      </c>
      <c r="X25" s="38"/>
      <c r="Y25" s="38"/>
    </row>
    <row r="26" spans="2:25" ht="24.75" customHeight="1" x14ac:dyDescent="0.25">
      <c r="B26" s="38"/>
      <c r="C26" s="38"/>
      <c r="D26" s="38"/>
      <c r="E26" s="38"/>
      <c r="F26" s="48"/>
      <c r="G26" s="41" t="str">
        <f>IF($B26="","",SUMIF('Ballet Clássico DUO'!$Q$9:$Q$28,$B26,'Ballet Clássico DUO'!$T$9:$T$28)+SUMIF('Danças Urbanas DUO'!$Q$9:$Q$28,$B26,'Danças Urbanas DUO'!$T$9:$T$28)+SUMIF('Estilo Livre DUO'!$Q$33:$Q$52,$B26,'Estilo Livre DUO'!$T$9:$T$28))</f>
        <v/>
      </c>
      <c r="H26" s="38"/>
      <c r="I26" s="38"/>
      <c r="J26" s="48"/>
      <c r="K26" s="41" t="str">
        <f>IF($B26="","",SUMIF('Ballet Clássico DUO'!$Q$33:$Q$52,$B26,'Ballet Clássico DUO'!$T$33:$T$52)+SUMIF('BALLET CLASSICO TRIO'!$Q$33:$Q$52,$B26,'BALLET CLASSICO TRIO'!$T$33:$T$52)+SUMIF('Danças Urbanas DUO'!$Q$33:$Q$52,$B26,'Danças Urbanas DUO'!$T$33:$T$52)+SUMIF('DANÇAS URBANAS TRIO'!$Q$33:$Q$52,$B26,'DANÇAS URBANAS TRIO'!$T$33:$T$52)+SUMIF('Estilo Livre DUO'!$Q$33:$Q$52,$B26,'Estilo Livre DUO'!$T$33:$T$52)+SUMIF('ESTILO LIVRE TRIO'!$Q$33:$Q$52,$B26,'ESTILO LIVRE TRIO'!$T$33:$T$52)+SUMIF('JAZZ DUO'!$Q$33:$Q$52,$B26,'JAZZ DUO'!$T$33:$T$52)+SUMIF('JAZZ TRIO'!$Q$33:$Q$52,$B26,'JAZZ TRIO'!$T$33:$T$52))</f>
        <v/>
      </c>
      <c r="L26" s="38"/>
      <c r="M26" s="38"/>
      <c r="N26" s="48"/>
      <c r="O26" s="41" t="str">
        <f>IF($B26="","",SUMIF('Ballet Clássico DUO'!$Q$57:$Q$76,$B26,'Ballet Clássico DUO'!$T$57:$T$76)+SUMIF('Danças Urbanas DUO'!$Q$57:$Q$76,$B26,'Danças Urbanas DUO'!$T$57:$T$76)+SUMIF('Estilo Livre DUO'!$Q$57:$Q$76,$B26,'Estilo Livre DUO'!$T$57:$T$76))</f>
        <v/>
      </c>
      <c r="P26" s="38"/>
      <c r="Q26" s="38"/>
      <c r="R26" s="48"/>
      <c r="S26" s="41" t="str">
        <f>IF($B26="","",SUMIF('Ballet Clássico DUO'!$Q$81:$Q$100,$B26,'Ballet Clássico DUO'!$T$81:$T$100)+SUMIF('BALLET CLASSICO TRIO'!$Q$81:$Q$100,$B26,'BALLET CLASSICO TRIO'!$T$81:$T$100)+SUMIF('Danças Urbanas DUO'!$Q$81:$Q$100,$B26,'Danças Urbanas DUO'!$T$81:$T$100)+SUMIF('DANÇAS URBANAS TRIO'!$Q$81:$Q$100,$B26,'DANÇAS URBANAS TRIO'!$T$81:$T$100)+SUMIF('Estilo Livre DUO'!$Q$81:$Q$100,$B26,'Estilo Livre DUO'!$T$81:$T$100)+SUMIF('ESTILO LIVRE TRIO'!$Q$81:$Q$100,$B26,'ESTILO LIVRE TRIO'!$T$81:$T$100)+SUMIF('JAZZ DUO'!$Q$81:$Q$100,$B26,'JAZZ DUO'!$T$81:$T$100)+SUMIF('JAZZ TRIO'!$Q$81:$Q$100,$B26,'JAZZ TRIO'!$T$81:$T$100))</f>
        <v/>
      </c>
      <c r="T26" s="38"/>
      <c r="U26" s="38"/>
      <c r="V26" s="48"/>
      <c r="W26" s="41" t="str">
        <f>IF($B26="","",SUMIF('Ballet Clássico DUO'!$Q$105:$Q$124,$B26,'Ballet Clássico DUO'!$T$105:$T$124)+SUMIF('BALLET CLASSICO TRIO'!$Q$105:$Q$124,$B26,'BALLET CLASSICO TRIO'!$T$105:$T$124)+SUMIF('Danças Urbanas DUO'!$Q$105:$Q$124,$B26,'Danças Urbanas DUO'!$T$105:$T$124)+SUMIF('DANÇAS URBANAS TRIO'!$Q$105:$Q$124,$B26,'DANÇAS URBANAS TRIO'!$T$105:$T$124)+SUMIF('Estilo Livre DUO'!$Q$105:$Q$124,$B26,'Estilo Livre DUO'!$T$105:$T$124)+SUMIF('ESTILO LIVRE TRIO'!$Q$105:$Q$124,$B26,'ESTILO LIVRE TRIO'!$T$105:$T$124)+SUMIF('JAZZ DUO'!$Q$105:$Q$124,$B26,'JAZZ TRIO'!$T$105:$T$124))</f>
        <v/>
      </c>
      <c r="X26" s="38"/>
      <c r="Y26" s="38"/>
    </row>
    <row r="27" spans="2:25" ht="24.75" customHeight="1" x14ac:dyDescent="0.25">
      <c r="B27" s="38"/>
      <c r="C27" s="38"/>
      <c r="D27" s="38"/>
      <c r="E27" s="38"/>
      <c r="F27" s="48"/>
      <c r="G27" s="41" t="str">
        <f>IF($B27="","",SUMIF('Ballet Clássico DUO'!$Q$9:$Q$28,$B27,'Ballet Clássico DUO'!$T$9:$T$28)+SUMIF('Danças Urbanas DUO'!$Q$9:$Q$28,$B27,'Danças Urbanas DUO'!$T$9:$T$28)+SUMIF('Estilo Livre DUO'!$Q$33:$Q$52,$B27,'Estilo Livre DUO'!$T$9:$T$28))</f>
        <v/>
      </c>
      <c r="H27" s="38"/>
      <c r="I27" s="38"/>
      <c r="J27" s="48"/>
      <c r="K27" s="41" t="str">
        <f>IF($B27="","",SUMIF('Ballet Clássico DUO'!$Q$33:$Q$52,$B27,'Ballet Clássico DUO'!$T$33:$T$52)+SUMIF('BALLET CLASSICO TRIO'!$Q$33:$Q$52,$B27,'BALLET CLASSICO TRIO'!$T$33:$T$52)+SUMIF('Danças Urbanas DUO'!$Q$33:$Q$52,$B27,'Danças Urbanas DUO'!$T$33:$T$52)+SUMIF('DANÇAS URBANAS TRIO'!$Q$33:$Q$52,$B27,'DANÇAS URBANAS TRIO'!$T$33:$T$52)+SUMIF('Estilo Livre DUO'!$Q$33:$Q$52,$B27,'Estilo Livre DUO'!$T$33:$T$52)+SUMIF('ESTILO LIVRE TRIO'!$Q$33:$Q$52,$B27,'ESTILO LIVRE TRIO'!$T$33:$T$52)+SUMIF('JAZZ DUO'!$Q$33:$Q$52,$B27,'JAZZ DUO'!$T$33:$T$52)+SUMIF('JAZZ TRIO'!$Q$33:$Q$52,$B27,'JAZZ TRIO'!$T$33:$T$52))</f>
        <v/>
      </c>
      <c r="L27" s="38"/>
      <c r="M27" s="38"/>
      <c r="N27" s="48"/>
      <c r="O27" s="41" t="str">
        <f>IF($B27="","",SUMIF('Ballet Clássico DUO'!$Q$57:$Q$76,$B27,'Ballet Clássico DUO'!$T$57:$T$76)+SUMIF('Danças Urbanas DUO'!$Q$57:$Q$76,$B27,'Danças Urbanas DUO'!$T$57:$T$76)+SUMIF('Estilo Livre DUO'!$Q$57:$Q$76,$B27,'Estilo Livre DUO'!$T$57:$T$76))</f>
        <v/>
      </c>
      <c r="P27" s="38"/>
      <c r="Q27" s="38"/>
      <c r="R27" s="48"/>
      <c r="S27" s="41" t="str">
        <f>IF($B27="","",SUMIF('Ballet Clássico DUO'!$Q$81:$Q$100,$B27,'Ballet Clássico DUO'!$T$81:$T$100)+SUMIF('BALLET CLASSICO TRIO'!$Q$81:$Q$100,$B27,'BALLET CLASSICO TRIO'!$T$81:$T$100)+SUMIF('Danças Urbanas DUO'!$Q$81:$Q$100,$B27,'Danças Urbanas DUO'!$T$81:$T$100)+SUMIF('DANÇAS URBANAS TRIO'!$Q$81:$Q$100,$B27,'DANÇAS URBANAS TRIO'!$T$81:$T$100)+SUMIF('Estilo Livre DUO'!$Q$81:$Q$100,$B27,'Estilo Livre DUO'!$T$81:$T$100)+SUMIF('ESTILO LIVRE TRIO'!$Q$81:$Q$100,$B27,'ESTILO LIVRE TRIO'!$T$81:$T$100)+SUMIF('JAZZ DUO'!$Q$81:$Q$100,$B27,'JAZZ DUO'!$T$81:$T$100)+SUMIF('JAZZ TRIO'!$Q$81:$Q$100,$B27,'JAZZ TRIO'!$T$81:$T$100))</f>
        <v/>
      </c>
      <c r="T27" s="38"/>
      <c r="U27" s="38"/>
      <c r="V27" s="48"/>
      <c r="W27" s="41" t="str">
        <f>IF($B27="","",SUMIF('Ballet Clássico DUO'!$Q$105:$Q$124,$B27,'Ballet Clássico DUO'!$T$105:$T$124)+SUMIF('BALLET CLASSICO TRIO'!$Q$105:$Q$124,$B27,'BALLET CLASSICO TRIO'!$T$105:$T$124)+SUMIF('Danças Urbanas DUO'!$Q$105:$Q$124,$B27,'Danças Urbanas DUO'!$T$105:$T$124)+SUMIF('DANÇAS URBANAS TRIO'!$Q$105:$Q$124,$B27,'DANÇAS URBANAS TRIO'!$T$105:$T$124)+SUMIF('Estilo Livre DUO'!$Q$105:$Q$124,$B27,'Estilo Livre DUO'!$T$105:$T$124)+SUMIF('ESTILO LIVRE TRIO'!$Q$105:$Q$124,$B27,'ESTILO LIVRE TRIO'!$T$105:$T$124)+SUMIF('JAZZ DUO'!$Q$105:$Q$124,$B27,'JAZZ TRIO'!$T$105:$T$124))</f>
        <v/>
      </c>
      <c r="X27" s="38"/>
      <c r="Y27" s="38"/>
    </row>
    <row r="28" spans="2:25" ht="24.75" customHeight="1" x14ac:dyDescent="0.25">
      <c r="B28" s="38"/>
      <c r="C28" s="38"/>
      <c r="D28" s="38"/>
      <c r="E28" s="38"/>
      <c r="F28" s="48"/>
      <c r="G28" s="41" t="str">
        <f>IF($B28="","",SUMIF('Ballet Clássico DUO'!$Q$9:$Q$28,$B28,'Ballet Clássico DUO'!$T$9:$T$28)+SUMIF('Danças Urbanas DUO'!$Q$9:$Q$28,$B28,'Danças Urbanas DUO'!$T$9:$T$28)+SUMIF('Estilo Livre DUO'!$Q$33:$Q$52,$B28,'Estilo Livre DUO'!$T$9:$T$28))</f>
        <v/>
      </c>
      <c r="H28" s="38"/>
      <c r="I28" s="38"/>
      <c r="J28" s="48"/>
      <c r="K28" s="41" t="str">
        <f>IF($B28="","",SUMIF('Ballet Clássico DUO'!$Q$33:$Q$52,$B28,'Ballet Clássico DUO'!$T$33:$T$52)+SUMIF('BALLET CLASSICO TRIO'!$Q$33:$Q$52,$B28,'BALLET CLASSICO TRIO'!$T$33:$T$52)+SUMIF('Danças Urbanas DUO'!$Q$33:$Q$52,$B28,'Danças Urbanas DUO'!$T$33:$T$52)+SUMIF('DANÇAS URBANAS TRIO'!$Q$33:$Q$52,$B28,'DANÇAS URBANAS TRIO'!$T$33:$T$52)+SUMIF('Estilo Livre DUO'!$Q$33:$Q$52,$B28,'Estilo Livre DUO'!$T$33:$T$52)+SUMIF('ESTILO LIVRE TRIO'!$Q$33:$Q$52,$B28,'ESTILO LIVRE TRIO'!$T$33:$T$52)+SUMIF('JAZZ DUO'!$Q$33:$Q$52,$B28,'JAZZ DUO'!$T$33:$T$52)+SUMIF('JAZZ TRIO'!$Q$33:$Q$52,$B28,'JAZZ TRIO'!$T$33:$T$52))</f>
        <v/>
      </c>
      <c r="L28" s="38"/>
      <c r="M28" s="38"/>
      <c r="N28" s="48"/>
      <c r="O28" s="41" t="str">
        <f>IF($B28="","",SUMIF('Ballet Clássico DUO'!$Q$57:$Q$76,$B28,'Ballet Clássico DUO'!$T$57:$T$76)+SUMIF('Danças Urbanas DUO'!$Q$57:$Q$76,$B28,'Danças Urbanas DUO'!$T$57:$T$76)+SUMIF('Estilo Livre DUO'!$Q$57:$Q$76,$B28,'Estilo Livre DUO'!$T$57:$T$76))</f>
        <v/>
      </c>
      <c r="P28" s="38"/>
      <c r="Q28" s="38"/>
      <c r="R28" s="48"/>
      <c r="S28" s="41" t="str">
        <f>IF($B28="","",SUMIF('Ballet Clássico DUO'!$Q$81:$Q$100,$B28,'Ballet Clássico DUO'!$T$81:$T$100)+SUMIF('BALLET CLASSICO TRIO'!$Q$81:$Q$100,$B28,'BALLET CLASSICO TRIO'!$T$81:$T$100)+SUMIF('Danças Urbanas DUO'!$Q$81:$Q$100,$B28,'Danças Urbanas DUO'!$T$81:$T$100)+SUMIF('DANÇAS URBANAS TRIO'!$Q$81:$Q$100,$B28,'DANÇAS URBANAS TRIO'!$T$81:$T$100)+SUMIF('Estilo Livre DUO'!$Q$81:$Q$100,$B28,'Estilo Livre DUO'!$T$81:$T$100)+SUMIF('ESTILO LIVRE TRIO'!$Q$81:$Q$100,$B28,'ESTILO LIVRE TRIO'!$T$81:$T$100)+SUMIF('JAZZ DUO'!$Q$81:$Q$100,$B28,'JAZZ DUO'!$T$81:$T$100)+SUMIF('JAZZ TRIO'!$Q$81:$Q$100,$B28,'JAZZ TRIO'!$T$81:$T$100))</f>
        <v/>
      </c>
      <c r="T28" s="38"/>
      <c r="U28" s="38"/>
      <c r="V28" s="48"/>
      <c r="W28" s="41" t="str">
        <f>IF($B28="","",SUMIF('Ballet Clássico DUO'!$Q$105:$Q$124,$B28,'Ballet Clássico DUO'!$T$105:$T$124)+SUMIF('BALLET CLASSICO TRIO'!$Q$105:$Q$124,$B28,'BALLET CLASSICO TRIO'!$T$105:$T$124)+SUMIF('Danças Urbanas DUO'!$Q$105:$Q$124,$B28,'Danças Urbanas DUO'!$T$105:$T$124)+SUMIF('DANÇAS URBANAS TRIO'!$Q$105:$Q$124,$B28,'DANÇAS URBANAS TRIO'!$T$105:$T$124)+SUMIF('Estilo Livre DUO'!$Q$105:$Q$124,$B28,'Estilo Livre DUO'!$T$105:$T$124)+SUMIF('ESTILO LIVRE TRIO'!$Q$105:$Q$124,$B28,'ESTILO LIVRE TRIO'!$T$105:$T$124)+SUMIF('JAZZ DUO'!$Q$105:$Q$124,$B28,'JAZZ TRIO'!$T$105:$T$124))</f>
        <v/>
      </c>
      <c r="X28" s="38"/>
      <c r="Y28" s="38"/>
    </row>
    <row r="29" spans="2:25" ht="24.75" customHeight="1" x14ac:dyDescent="0.25">
      <c r="B29" s="38"/>
      <c r="C29" s="38"/>
      <c r="D29" s="38"/>
      <c r="E29" s="38"/>
      <c r="F29" s="48"/>
      <c r="G29" s="41" t="str">
        <f>IF($B29="","",SUMIF('Ballet Clássico DUO'!$Q$9:$Q$28,$B29,'Ballet Clássico DUO'!$T$9:$T$28)+SUMIF('Danças Urbanas DUO'!$Q$9:$Q$28,$B29,'Danças Urbanas DUO'!$T$9:$T$28)+SUMIF('Estilo Livre DUO'!$Q$33:$Q$52,$B29,'Estilo Livre DUO'!$T$9:$T$28))</f>
        <v/>
      </c>
      <c r="H29" s="38"/>
      <c r="I29" s="38"/>
      <c r="J29" s="48"/>
      <c r="K29" s="41" t="str">
        <f>IF($B29="","",SUMIF('Ballet Clássico DUO'!$Q$33:$Q$52,$B29,'Ballet Clássico DUO'!$T$33:$T$52)+SUMIF('BALLET CLASSICO TRIO'!$Q$33:$Q$52,$B29,'BALLET CLASSICO TRIO'!$T$33:$T$52)+SUMIF('Danças Urbanas DUO'!$Q$33:$Q$52,$B29,'Danças Urbanas DUO'!$T$33:$T$52)+SUMIF('DANÇAS URBANAS TRIO'!$Q$33:$Q$52,$B29,'DANÇAS URBANAS TRIO'!$T$33:$T$52)+SUMIF('Estilo Livre DUO'!$Q$33:$Q$52,$B29,'Estilo Livre DUO'!$T$33:$T$52)+SUMIF('ESTILO LIVRE TRIO'!$Q$33:$Q$52,$B29,'ESTILO LIVRE TRIO'!$T$33:$T$52)+SUMIF('JAZZ DUO'!$Q$33:$Q$52,$B29,'JAZZ DUO'!$T$33:$T$52)+SUMIF('JAZZ TRIO'!$Q$33:$Q$52,$B29,'JAZZ TRIO'!$T$33:$T$52))</f>
        <v/>
      </c>
      <c r="L29" s="38"/>
      <c r="M29" s="38"/>
      <c r="N29" s="48"/>
      <c r="O29" s="41" t="str">
        <f>IF($B29="","",SUMIF('Ballet Clássico DUO'!$Q$57:$Q$76,$B29,'Ballet Clássico DUO'!$T$57:$T$76)+SUMIF('Danças Urbanas DUO'!$Q$57:$Q$76,$B29,'Danças Urbanas DUO'!$T$57:$T$76)+SUMIF('Estilo Livre DUO'!$Q$57:$Q$76,$B29,'Estilo Livre DUO'!$T$57:$T$76))</f>
        <v/>
      </c>
      <c r="P29" s="38"/>
      <c r="Q29" s="38"/>
      <c r="R29" s="48"/>
      <c r="S29" s="41" t="str">
        <f>IF($B29="","",SUMIF('Ballet Clássico DUO'!$Q$81:$Q$100,$B29,'Ballet Clássico DUO'!$T$81:$T$100)+SUMIF('BALLET CLASSICO TRIO'!$Q$81:$Q$100,$B29,'BALLET CLASSICO TRIO'!$T$81:$T$100)+SUMIF('Danças Urbanas DUO'!$Q$81:$Q$100,$B29,'Danças Urbanas DUO'!$T$81:$T$100)+SUMIF('DANÇAS URBANAS TRIO'!$Q$81:$Q$100,$B29,'DANÇAS URBANAS TRIO'!$T$81:$T$100)+SUMIF('Estilo Livre DUO'!$Q$81:$Q$100,$B29,'Estilo Livre DUO'!$T$81:$T$100)+SUMIF('ESTILO LIVRE TRIO'!$Q$81:$Q$100,$B29,'ESTILO LIVRE TRIO'!$T$81:$T$100)+SUMIF('JAZZ DUO'!$Q$81:$Q$100,$B29,'JAZZ DUO'!$T$81:$T$100)+SUMIF('JAZZ TRIO'!$Q$81:$Q$100,$B29,'JAZZ TRIO'!$T$81:$T$100))</f>
        <v/>
      </c>
      <c r="T29" s="38"/>
      <c r="U29" s="38"/>
      <c r="V29" s="48"/>
      <c r="W29" s="41" t="str">
        <f>IF($B29="","",SUMIF('Ballet Clássico DUO'!$Q$105:$Q$124,$B29,'Ballet Clássico DUO'!$T$105:$T$124)+SUMIF('BALLET CLASSICO TRIO'!$Q$105:$Q$124,$B29,'BALLET CLASSICO TRIO'!$T$105:$T$124)+SUMIF('Danças Urbanas DUO'!$Q$105:$Q$124,$B29,'Danças Urbanas DUO'!$T$105:$T$124)+SUMIF('DANÇAS URBANAS TRIO'!$Q$105:$Q$124,$B29,'DANÇAS URBANAS TRIO'!$T$105:$T$124)+SUMIF('Estilo Livre DUO'!$Q$105:$Q$124,$B29,'Estilo Livre DUO'!$T$105:$T$124)+SUMIF('ESTILO LIVRE TRIO'!$Q$105:$Q$124,$B29,'ESTILO LIVRE TRIO'!$T$105:$T$124)+SUMIF('JAZZ DUO'!$Q$105:$Q$124,$B29,'JAZZ TRIO'!$T$105:$T$124))</f>
        <v/>
      </c>
      <c r="X29" s="38"/>
      <c r="Y29" s="38"/>
    </row>
    <row r="30" spans="2:25" ht="24.75" customHeight="1" x14ac:dyDescent="0.25">
      <c r="B30" s="38"/>
      <c r="C30" s="38"/>
      <c r="D30" s="38"/>
      <c r="E30" s="38"/>
      <c r="F30" s="48"/>
      <c r="G30" s="41" t="str">
        <f>IF($B30="","",SUMIF('Ballet Clássico DUO'!$Q$9:$Q$28,$B30,'Ballet Clássico DUO'!$T$9:$T$28)+SUMIF('Danças Urbanas DUO'!$Q$9:$Q$28,$B30,'Danças Urbanas DUO'!$T$9:$T$28)+SUMIF('Estilo Livre DUO'!$Q$33:$Q$52,$B30,'Estilo Livre DUO'!$T$9:$T$28))</f>
        <v/>
      </c>
      <c r="H30" s="38"/>
      <c r="I30" s="38"/>
      <c r="J30" s="48"/>
      <c r="K30" s="41" t="str">
        <f>IF($B30="","",SUMIF('Ballet Clássico DUO'!$Q$33:$Q$52,$B30,'Ballet Clássico DUO'!$T$33:$T$52)+SUMIF('BALLET CLASSICO TRIO'!$Q$33:$Q$52,$B30,'BALLET CLASSICO TRIO'!$T$33:$T$52)+SUMIF('Danças Urbanas DUO'!$Q$33:$Q$52,$B30,'Danças Urbanas DUO'!$T$33:$T$52)+SUMIF('DANÇAS URBANAS TRIO'!$Q$33:$Q$52,$B30,'DANÇAS URBANAS TRIO'!$T$33:$T$52)+SUMIF('Estilo Livre DUO'!$Q$33:$Q$52,$B30,'Estilo Livre DUO'!$T$33:$T$52)+SUMIF('ESTILO LIVRE TRIO'!$Q$33:$Q$52,$B30,'ESTILO LIVRE TRIO'!$T$33:$T$52)+SUMIF('JAZZ DUO'!$Q$33:$Q$52,$B30,'JAZZ DUO'!$T$33:$T$52)+SUMIF('JAZZ TRIO'!$Q$33:$Q$52,$B30,'JAZZ TRIO'!$T$33:$T$52))</f>
        <v/>
      </c>
      <c r="L30" s="38"/>
      <c r="M30" s="38"/>
      <c r="N30" s="48"/>
      <c r="O30" s="41" t="str">
        <f>IF($B30="","",SUMIF('Ballet Clássico DUO'!$Q$57:$Q$76,$B30,'Ballet Clássico DUO'!$T$57:$T$76)+SUMIF('Danças Urbanas DUO'!$Q$57:$Q$76,$B30,'Danças Urbanas DUO'!$T$57:$T$76)+SUMIF('Estilo Livre DUO'!$Q$57:$Q$76,$B30,'Estilo Livre DUO'!$T$57:$T$76))</f>
        <v/>
      </c>
      <c r="P30" s="38"/>
      <c r="Q30" s="38"/>
      <c r="R30" s="48"/>
      <c r="S30" s="41" t="str">
        <f>IF($B30="","",SUMIF('Ballet Clássico DUO'!$Q$81:$Q$100,$B30,'Ballet Clássico DUO'!$T$81:$T$100)+SUMIF('BALLET CLASSICO TRIO'!$Q$81:$Q$100,$B30,'BALLET CLASSICO TRIO'!$T$81:$T$100)+SUMIF('Danças Urbanas DUO'!$Q$81:$Q$100,$B30,'Danças Urbanas DUO'!$T$81:$T$100)+SUMIF('DANÇAS URBANAS TRIO'!$Q$81:$Q$100,$B30,'DANÇAS URBANAS TRIO'!$T$81:$T$100)+SUMIF('Estilo Livre DUO'!$Q$81:$Q$100,$B30,'Estilo Livre DUO'!$T$81:$T$100)+SUMIF('ESTILO LIVRE TRIO'!$Q$81:$Q$100,$B30,'ESTILO LIVRE TRIO'!$T$81:$T$100)+SUMIF('JAZZ DUO'!$Q$81:$Q$100,$B30,'JAZZ DUO'!$T$81:$T$100)+SUMIF('JAZZ TRIO'!$Q$81:$Q$100,$B30,'JAZZ TRIO'!$T$81:$T$100))</f>
        <v/>
      </c>
      <c r="T30" s="38"/>
      <c r="U30" s="38"/>
      <c r="V30" s="48"/>
      <c r="W30" s="41" t="str">
        <f>IF($B30="","",SUMIF('Ballet Clássico DUO'!$Q$105:$Q$124,$B30,'Ballet Clássico DUO'!$T$105:$T$124)+SUMIF('BALLET CLASSICO TRIO'!$Q$105:$Q$124,$B30,'BALLET CLASSICO TRIO'!$T$105:$T$124)+SUMIF('Danças Urbanas DUO'!$Q$105:$Q$124,$B30,'Danças Urbanas DUO'!$T$105:$T$124)+SUMIF('DANÇAS URBANAS TRIO'!$Q$105:$Q$124,$B30,'DANÇAS URBANAS TRIO'!$T$105:$T$124)+SUMIF('Estilo Livre DUO'!$Q$105:$Q$124,$B30,'Estilo Livre DUO'!$T$105:$T$124)+SUMIF('ESTILO LIVRE TRIO'!$Q$105:$Q$124,$B30,'ESTILO LIVRE TRIO'!$T$105:$T$124)+SUMIF('JAZZ DUO'!$Q$105:$Q$124,$B30,'JAZZ TRIO'!$T$105:$T$124))</f>
        <v/>
      </c>
      <c r="X30" s="38"/>
      <c r="Y30" s="38"/>
    </row>
    <row r="31" spans="2:25" ht="24.75" customHeight="1" x14ac:dyDescent="0.25">
      <c r="B31" s="38"/>
      <c r="C31" s="38"/>
      <c r="D31" s="38"/>
      <c r="E31" s="38"/>
      <c r="F31" s="48"/>
      <c r="G31" s="41" t="str">
        <f>IF($B31="","",SUMIF('Ballet Clássico DUO'!$Q$9:$Q$28,$B31,'Ballet Clássico DUO'!$T$9:$T$28)+SUMIF('Danças Urbanas DUO'!$Q$9:$Q$28,$B31,'Danças Urbanas DUO'!$T$9:$T$28)+SUMIF('Estilo Livre DUO'!$Q$33:$Q$52,$B31,'Estilo Livre DUO'!$T$9:$T$28))</f>
        <v/>
      </c>
      <c r="H31" s="38"/>
      <c r="I31" s="38"/>
      <c r="J31" s="48"/>
      <c r="K31" s="41" t="str">
        <f>IF($B31="","",SUMIF('Ballet Clássico DUO'!$Q$33:$Q$52,$B31,'Ballet Clássico DUO'!$T$33:$T$52)+SUMIF('BALLET CLASSICO TRIO'!$Q$33:$Q$52,$B31,'BALLET CLASSICO TRIO'!$T$33:$T$52)+SUMIF('Danças Urbanas DUO'!$Q$33:$Q$52,$B31,'Danças Urbanas DUO'!$T$33:$T$52)+SUMIF('DANÇAS URBANAS TRIO'!$Q$33:$Q$52,$B31,'DANÇAS URBANAS TRIO'!$T$33:$T$52)+SUMIF('Estilo Livre DUO'!$Q$33:$Q$52,$B31,'Estilo Livre DUO'!$T$33:$T$52)+SUMIF('ESTILO LIVRE TRIO'!$Q$33:$Q$52,$B31,'ESTILO LIVRE TRIO'!$T$33:$T$52)+SUMIF('JAZZ DUO'!$Q$33:$Q$52,$B31,'JAZZ DUO'!$T$33:$T$52)+SUMIF('JAZZ TRIO'!$Q$33:$Q$52,$B31,'JAZZ TRIO'!$T$33:$T$52))</f>
        <v/>
      </c>
      <c r="L31" s="38"/>
      <c r="M31" s="38"/>
      <c r="N31" s="48"/>
      <c r="O31" s="41" t="str">
        <f>IF($B31="","",SUMIF('Ballet Clássico DUO'!$Q$57:$Q$76,$B31,'Ballet Clássico DUO'!$T$57:$T$76)+SUMIF('Danças Urbanas DUO'!$Q$57:$Q$76,$B31,'Danças Urbanas DUO'!$T$57:$T$76)+SUMIF('Estilo Livre DUO'!$Q$57:$Q$76,$B31,'Estilo Livre DUO'!$T$57:$T$76))</f>
        <v/>
      </c>
      <c r="P31" s="38"/>
      <c r="Q31" s="38"/>
      <c r="R31" s="48"/>
      <c r="S31" s="41" t="str">
        <f>IF($B31="","",SUMIF('Ballet Clássico DUO'!$Q$81:$Q$100,$B31,'Ballet Clássico DUO'!$T$81:$T$100)+SUMIF('BALLET CLASSICO TRIO'!$Q$81:$Q$100,$B31,'BALLET CLASSICO TRIO'!$T$81:$T$100)+SUMIF('Danças Urbanas DUO'!$Q$81:$Q$100,$B31,'Danças Urbanas DUO'!$T$81:$T$100)+SUMIF('DANÇAS URBANAS TRIO'!$Q$81:$Q$100,$B31,'DANÇAS URBANAS TRIO'!$T$81:$T$100)+SUMIF('Estilo Livre DUO'!$Q$81:$Q$100,$B31,'Estilo Livre DUO'!$T$81:$T$100)+SUMIF('ESTILO LIVRE TRIO'!$Q$81:$Q$100,$B31,'ESTILO LIVRE TRIO'!$T$81:$T$100)+SUMIF('JAZZ DUO'!$Q$81:$Q$100,$B31,'JAZZ DUO'!$T$81:$T$100)+SUMIF('JAZZ TRIO'!$Q$81:$Q$100,$B31,'JAZZ TRIO'!$T$81:$T$100))</f>
        <v/>
      </c>
      <c r="T31" s="38"/>
      <c r="U31" s="38"/>
      <c r="V31" s="48"/>
      <c r="W31" s="41" t="str">
        <f>IF($B31="","",SUMIF('Ballet Clássico DUO'!$Q$105:$Q$124,$B31,'Ballet Clássico DUO'!$T$105:$T$124)+SUMIF('BALLET CLASSICO TRIO'!$Q$105:$Q$124,$B31,'BALLET CLASSICO TRIO'!$T$105:$T$124)+SUMIF('Danças Urbanas DUO'!$Q$105:$Q$124,$B31,'Danças Urbanas DUO'!$T$105:$T$124)+SUMIF('DANÇAS URBANAS TRIO'!$Q$105:$Q$124,$B31,'DANÇAS URBANAS TRIO'!$T$105:$T$124)+SUMIF('Estilo Livre DUO'!$Q$105:$Q$124,$B31,'Estilo Livre DUO'!$T$105:$T$124)+SUMIF('ESTILO LIVRE TRIO'!$Q$105:$Q$124,$B31,'ESTILO LIVRE TRIO'!$T$105:$T$124)+SUMIF('JAZZ DUO'!$Q$105:$Q$124,$B31,'JAZZ TRIO'!$T$105:$T$124))</f>
        <v/>
      </c>
      <c r="X31" s="38"/>
      <c r="Y31" s="38"/>
    </row>
    <row r="32" spans="2:25" ht="24.75" customHeight="1" x14ac:dyDescent="0.25">
      <c r="B32" s="38"/>
      <c r="C32" s="38"/>
      <c r="D32" s="38"/>
      <c r="E32" s="38"/>
      <c r="F32" s="48"/>
      <c r="G32" s="41" t="str">
        <f>IF($B32="","",SUMIF('Ballet Clássico DUO'!$Q$9:$Q$28,$B32,'Ballet Clássico DUO'!$T$9:$T$28)+SUMIF('Danças Urbanas DUO'!$Q$9:$Q$28,$B32,'Danças Urbanas DUO'!$T$9:$T$28)+SUMIF('Estilo Livre DUO'!$Q$33:$Q$52,$B32,'Estilo Livre DUO'!$T$9:$T$28))</f>
        <v/>
      </c>
      <c r="H32" s="38"/>
      <c r="I32" s="38"/>
      <c r="J32" s="48"/>
      <c r="K32" s="41" t="str">
        <f>IF($B32="","",SUMIF('Ballet Clássico DUO'!$Q$33:$Q$52,$B32,'Ballet Clássico DUO'!$T$33:$T$52)+SUMIF('BALLET CLASSICO TRIO'!$Q$33:$Q$52,$B32,'BALLET CLASSICO TRIO'!$T$33:$T$52)+SUMIF('Danças Urbanas DUO'!$Q$33:$Q$52,$B32,'Danças Urbanas DUO'!$T$33:$T$52)+SUMIF('DANÇAS URBANAS TRIO'!$Q$33:$Q$52,$B32,'DANÇAS URBANAS TRIO'!$T$33:$T$52)+SUMIF('Estilo Livre DUO'!$Q$33:$Q$52,$B32,'Estilo Livre DUO'!$T$33:$T$52)+SUMIF('ESTILO LIVRE TRIO'!$Q$33:$Q$52,$B32,'ESTILO LIVRE TRIO'!$T$33:$T$52)+SUMIF('JAZZ DUO'!$Q$33:$Q$52,$B32,'JAZZ DUO'!$T$33:$T$52)+SUMIF('JAZZ TRIO'!$Q$33:$Q$52,$B32,'JAZZ TRIO'!$T$33:$T$52))</f>
        <v/>
      </c>
      <c r="L32" s="38"/>
      <c r="M32" s="38"/>
      <c r="N32" s="48"/>
      <c r="O32" s="41" t="str">
        <f>IF($B32="","",SUMIF('Ballet Clássico DUO'!$Q$57:$Q$76,$B32,'Ballet Clássico DUO'!$T$57:$T$76)+SUMIF('Danças Urbanas DUO'!$Q$57:$Q$76,$B32,'Danças Urbanas DUO'!$T$57:$T$76)+SUMIF('Estilo Livre DUO'!$Q$57:$Q$76,$B32,'Estilo Livre DUO'!$T$57:$T$76))</f>
        <v/>
      </c>
      <c r="P32" s="38"/>
      <c r="Q32" s="38"/>
      <c r="R32" s="48"/>
      <c r="S32" s="41" t="str">
        <f>IF($B32="","",SUMIF('Ballet Clássico DUO'!$Q$81:$Q$100,$B32,'Ballet Clássico DUO'!$T$81:$T$100)+SUMIF('BALLET CLASSICO TRIO'!$Q$81:$Q$100,$B32,'BALLET CLASSICO TRIO'!$T$81:$T$100)+SUMIF('Danças Urbanas DUO'!$Q$81:$Q$100,$B32,'Danças Urbanas DUO'!$T$81:$T$100)+SUMIF('DANÇAS URBANAS TRIO'!$Q$81:$Q$100,$B32,'DANÇAS URBANAS TRIO'!$T$81:$T$100)+SUMIF('Estilo Livre DUO'!$Q$81:$Q$100,$B32,'Estilo Livre DUO'!$T$81:$T$100)+SUMIF('ESTILO LIVRE TRIO'!$Q$81:$Q$100,$B32,'ESTILO LIVRE TRIO'!$T$81:$T$100)+SUMIF('JAZZ DUO'!$Q$81:$Q$100,$B32,'JAZZ DUO'!$T$81:$T$100)+SUMIF('JAZZ TRIO'!$Q$81:$Q$100,$B32,'JAZZ TRIO'!$T$81:$T$100))</f>
        <v/>
      </c>
      <c r="T32" s="38"/>
      <c r="U32" s="38"/>
      <c r="V32" s="48"/>
      <c r="W32" s="41" t="str">
        <f>IF($B32="","",SUMIF('Ballet Clássico DUO'!$Q$105:$Q$124,$B32,'Ballet Clássico DUO'!$T$105:$T$124)+SUMIF('BALLET CLASSICO TRIO'!$Q$105:$Q$124,$B32,'BALLET CLASSICO TRIO'!$T$105:$T$124)+SUMIF('Danças Urbanas DUO'!$Q$105:$Q$124,$B32,'Danças Urbanas DUO'!$T$105:$T$124)+SUMIF('DANÇAS URBANAS TRIO'!$Q$105:$Q$124,$B32,'DANÇAS URBANAS TRIO'!$T$105:$T$124)+SUMIF('Estilo Livre DUO'!$Q$105:$Q$124,$B32,'Estilo Livre DUO'!$T$105:$T$124)+SUMIF('ESTILO LIVRE TRIO'!$Q$105:$Q$124,$B32,'ESTILO LIVRE TRIO'!$T$105:$T$124)+SUMIF('JAZZ DUO'!$Q$105:$Q$124,$B32,'JAZZ TRIO'!$T$105:$T$124))</f>
        <v/>
      </c>
      <c r="X32" s="38"/>
      <c r="Y32" s="38"/>
    </row>
    <row r="33" spans="2:25" ht="24.75" customHeight="1" x14ac:dyDescent="0.25">
      <c r="B33" s="38"/>
      <c r="C33" s="38"/>
      <c r="D33" s="38"/>
      <c r="E33" s="38"/>
      <c r="F33" s="48"/>
      <c r="G33" s="41" t="str">
        <f>IF($B33="","",SUMIF('Ballet Clássico DUO'!$Q$9:$Q$28,$B33,'Ballet Clássico DUO'!$T$9:$T$28)+SUMIF('Danças Urbanas DUO'!$Q$9:$Q$28,$B33,'Danças Urbanas DUO'!$T$9:$T$28)+SUMIF('Estilo Livre DUO'!$Q$33:$Q$52,$B33,'Estilo Livre DUO'!$T$9:$T$28))</f>
        <v/>
      </c>
      <c r="H33" s="38"/>
      <c r="I33" s="38"/>
      <c r="J33" s="48"/>
      <c r="K33" s="41" t="str">
        <f>IF($B33="","",SUMIF('Ballet Clássico DUO'!$Q$33:$Q$52,$B33,'Ballet Clássico DUO'!$T$33:$T$52)+SUMIF('BALLET CLASSICO TRIO'!$Q$33:$Q$52,$B33,'BALLET CLASSICO TRIO'!$T$33:$T$52)+SUMIF('Danças Urbanas DUO'!$Q$33:$Q$52,$B33,'Danças Urbanas DUO'!$T$33:$T$52)+SUMIF('DANÇAS URBANAS TRIO'!$Q$33:$Q$52,$B33,'DANÇAS URBANAS TRIO'!$T$33:$T$52)+SUMIF('Estilo Livre DUO'!$Q$33:$Q$52,$B33,'Estilo Livre DUO'!$T$33:$T$52)+SUMIF('ESTILO LIVRE TRIO'!$Q$33:$Q$52,$B33,'ESTILO LIVRE TRIO'!$T$33:$T$52)+SUMIF('JAZZ DUO'!$Q$33:$Q$52,$B33,'JAZZ DUO'!$T$33:$T$52)+SUMIF('JAZZ TRIO'!$Q$33:$Q$52,$B33,'JAZZ TRIO'!$T$33:$T$52))</f>
        <v/>
      </c>
      <c r="L33" s="38"/>
      <c r="M33" s="38"/>
      <c r="N33" s="48"/>
      <c r="O33" s="41" t="str">
        <f>IF($B33="","",SUMIF('Ballet Clássico DUO'!$Q$57:$Q$76,$B33,'Ballet Clássico DUO'!$T$57:$T$76)+SUMIF('Danças Urbanas DUO'!$Q$57:$Q$76,$B33,'Danças Urbanas DUO'!$T$57:$T$76)+SUMIF('Estilo Livre DUO'!$Q$57:$Q$76,$B33,'Estilo Livre DUO'!$T$57:$T$76))</f>
        <v/>
      </c>
      <c r="P33" s="38"/>
      <c r="Q33" s="38"/>
      <c r="R33" s="48"/>
      <c r="S33" s="41" t="str">
        <f>IF($B33="","",SUMIF('Ballet Clássico DUO'!$Q$81:$Q$100,$B33,'Ballet Clássico DUO'!$T$81:$T$100)+SUMIF('BALLET CLASSICO TRIO'!$Q$81:$Q$100,$B33,'BALLET CLASSICO TRIO'!$T$81:$T$100)+SUMIF('Danças Urbanas DUO'!$Q$81:$Q$100,$B33,'Danças Urbanas DUO'!$T$81:$T$100)+SUMIF('DANÇAS URBANAS TRIO'!$Q$81:$Q$100,$B33,'DANÇAS URBANAS TRIO'!$T$81:$T$100)+SUMIF('Estilo Livre DUO'!$Q$81:$Q$100,$B33,'Estilo Livre DUO'!$T$81:$T$100)+SUMIF('ESTILO LIVRE TRIO'!$Q$81:$Q$100,$B33,'ESTILO LIVRE TRIO'!$T$81:$T$100)+SUMIF('JAZZ DUO'!$Q$81:$Q$100,$B33,'JAZZ DUO'!$T$81:$T$100)+SUMIF('JAZZ TRIO'!$Q$81:$Q$100,$B33,'JAZZ TRIO'!$T$81:$T$100))</f>
        <v/>
      </c>
      <c r="T33" s="38"/>
      <c r="U33" s="38"/>
      <c r="V33" s="48"/>
      <c r="W33" s="41" t="str">
        <f>IF($B33="","",SUMIF('Ballet Clássico DUO'!$Q$105:$Q$124,$B33,'Ballet Clássico DUO'!$T$105:$T$124)+SUMIF('BALLET CLASSICO TRIO'!$Q$105:$Q$124,$B33,'BALLET CLASSICO TRIO'!$T$105:$T$124)+SUMIF('Danças Urbanas DUO'!$Q$105:$Q$124,$B33,'Danças Urbanas DUO'!$T$105:$T$124)+SUMIF('DANÇAS URBANAS TRIO'!$Q$105:$Q$124,$B33,'DANÇAS URBANAS TRIO'!$T$105:$T$124)+SUMIF('Estilo Livre DUO'!$Q$105:$Q$124,$B33,'Estilo Livre DUO'!$T$105:$T$124)+SUMIF('ESTILO LIVRE TRIO'!$Q$105:$Q$124,$B33,'ESTILO LIVRE TRIO'!$T$105:$T$124)+SUMIF('JAZZ DUO'!$Q$105:$Q$124,$B33,'JAZZ TRIO'!$T$105:$T$124))</f>
        <v/>
      </c>
      <c r="X33" s="38"/>
      <c r="Y33" s="38"/>
    </row>
    <row r="34" spans="2:25" ht="24.75" customHeight="1" x14ac:dyDescent="0.25">
      <c r="B34" s="38"/>
      <c r="C34" s="38"/>
      <c r="D34" s="38"/>
      <c r="E34" s="38"/>
      <c r="F34" s="48"/>
      <c r="G34" s="41" t="str">
        <f>IF($B34="","",SUMIF('Ballet Clássico DUO'!$Q$9:$Q$28,$B34,'Ballet Clássico DUO'!$T$9:$T$28)+SUMIF('Danças Urbanas DUO'!$Q$9:$Q$28,$B34,'Danças Urbanas DUO'!$T$9:$T$28)+SUMIF('Estilo Livre DUO'!$Q$33:$Q$52,$B34,'Estilo Livre DUO'!$T$9:$T$28))</f>
        <v/>
      </c>
      <c r="H34" s="38"/>
      <c r="I34" s="38"/>
      <c r="J34" s="48"/>
      <c r="K34" s="41" t="str">
        <f>IF($B34="","",SUMIF('Ballet Clássico DUO'!$Q$33:$Q$52,$B34,'Ballet Clássico DUO'!$T$33:$T$52)+SUMIF('BALLET CLASSICO TRIO'!$Q$33:$Q$52,$B34,'BALLET CLASSICO TRIO'!$T$33:$T$52)+SUMIF('Danças Urbanas DUO'!$Q$33:$Q$52,$B34,'Danças Urbanas DUO'!$T$33:$T$52)+SUMIF('DANÇAS URBANAS TRIO'!$Q$33:$Q$52,$B34,'DANÇAS URBANAS TRIO'!$T$33:$T$52)+SUMIF('Estilo Livre DUO'!$Q$33:$Q$52,$B34,'Estilo Livre DUO'!$T$33:$T$52)+SUMIF('ESTILO LIVRE TRIO'!$Q$33:$Q$52,$B34,'ESTILO LIVRE TRIO'!$T$33:$T$52)+SUMIF('JAZZ DUO'!$Q$33:$Q$52,$B34,'JAZZ DUO'!$T$33:$T$52)+SUMIF('JAZZ TRIO'!$Q$33:$Q$52,$B34,'JAZZ TRIO'!$T$33:$T$52))</f>
        <v/>
      </c>
      <c r="L34" s="38"/>
      <c r="M34" s="38"/>
      <c r="N34" s="48"/>
      <c r="O34" s="41" t="str">
        <f>IF($B34="","",SUMIF('Ballet Clássico DUO'!$Q$57:$Q$76,$B34,'Ballet Clássico DUO'!$T$57:$T$76)+SUMIF('Danças Urbanas DUO'!$Q$57:$Q$76,$B34,'Danças Urbanas DUO'!$T$57:$T$76)+SUMIF('Estilo Livre DUO'!$Q$57:$Q$76,$B34,'Estilo Livre DUO'!$T$57:$T$76))</f>
        <v/>
      </c>
      <c r="P34" s="38"/>
      <c r="Q34" s="38"/>
      <c r="R34" s="48"/>
      <c r="S34" s="41" t="str">
        <f>IF($B34="","",SUMIF('Ballet Clássico DUO'!$Q$81:$Q$100,$B34,'Ballet Clássico DUO'!$T$81:$T$100)+SUMIF('BALLET CLASSICO TRIO'!$Q$81:$Q$100,$B34,'BALLET CLASSICO TRIO'!$T$81:$T$100)+SUMIF('Danças Urbanas DUO'!$Q$81:$Q$100,$B34,'Danças Urbanas DUO'!$T$81:$T$100)+SUMIF('DANÇAS URBANAS TRIO'!$Q$81:$Q$100,$B34,'DANÇAS URBANAS TRIO'!$T$81:$T$100)+SUMIF('Estilo Livre DUO'!$Q$81:$Q$100,$B34,'Estilo Livre DUO'!$T$81:$T$100)+SUMIF('ESTILO LIVRE TRIO'!$Q$81:$Q$100,$B34,'ESTILO LIVRE TRIO'!$T$81:$T$100)+SUMIF('JAZZ DUO'!$Q$81:$Q$100,$B34,'JAZZ DUO'!$T$81:$T$100)+SUMIF('JAZZ TRIO'!$Q$81:$Q$100,$B34,'JAZZ TRIO'!$T$81:$T$100))</f>
        <v/>
      </c>
      <c r="T34" s="38"/>
      <c r="U34" s="38"/>
      <c r="V34" s="48"/>
      <c r="W34" s="41" t="str">
        <f>IF($B34="","",SUMIF('Ballet Clássico DUO'!$Q$105:$Q$124,$B34,'Ballet Clássico DUO'!$T$105:$T$124)+SUMIF('BALLET CLASSICO TRIO'!$Q$105:$Q$124,$B34,'BALLET CLASSICO TRIO'!$T$105:$T$124)+SUMIF('Danças Urbanas DUO'!$Q$105:$Q$124,$B34,'Danças Urbanas DUO'!$T$105:$T$124)+SUMIF('DANÇAS URBANAS TRIO'!$Q$105:$Q$124,$B34,'DANÇAS URBANAS TRIO'!$T$105:$T$124)+SUMIF('Estilo Livre DUO'!$Q$105:$Q$124,$B34,'Estilo Livre DUO'!$T$105:$T$124)+SUMIF('ESTILO LIVRE TRIO'!$Q$105:$Q$124,$B34,'ESTILO LIVRE TRIO'!$T$105:$T$124)+SUMIF('JAZZ DUO'!$Q$105:$Q$124,$B34,'JAZZ TRIO'!$T$105:$T$124))</f>
        <v/>
      </c>
      <c r="X34" s="38"/>
      <c r="Y34" s="38"/>
    </row>
    <row r="35" spans="2:25" ht="24.75" customHeight="1" x14ac:dyDescent="0.25">
      <c r="B35" s="38"/>
      <c r="C35" s="38"/>
      <c r="D35" s="38"/>
      <c r="E35" s="38"/>
      <c r="F35" s="48"/>
      <c r="G35" s="41" t="str">
        <f>IF($B35="","",SUMIF('Ballet Clássico DUO'!$Q$9:$Q$28,$B35,'Ballet Clássico DUO'!$T$9:$T$28)+SUMIF('Danças Urbanas DUO'!$Q$9:$Q$28,$B35,'Danças Urbanas DUO'!$T$9:$T$28)+SUMIF('Estilo Livre DUO'!$Q$33:$Q$52,$B35,'Estilo Livre DUO'!$T$9:$T$28))</f>
        <v/>
      </c>
      <c r="H35" s="38"/>
      <c r="I35" s="38"/>
      <c r="J35" s="48"/>
      <c r="K35" s="41" t="str">
        <f>IF($B35="","",SUMIF('Ballet Clássico DUO'!$Q$33:$Q$52,$B35,'Ballet Clássico DUO'!$T$33:$T$52)+SUMIF('BALLET CLASSICO TRIO'!$Q$33:$Q$52,$B35,'BALLET CLASSICO TRIO'!$T$33:$T$52)+SUMIF('Danças Urbanas DUO'!$Q$33:$Q$52,$B35,'Danças Urbanas DUO'!$T$33:$T$52)+SUMIF('DANÇAS URBANAS TRIO'!$Q$33:$Q$52,$B35,'DANÇAS URBANAS TRIO'!$T$33:$T$52)+SUMIF('Estilo Livre DUO'!$Q$33:$Q$52,$B35,'Estilo Livre DUO'!$T$33:$T$52)+SUMIF('ESTILO LIVRE TRIO'!$Q$33:$Q$52,$B35,'ESTILO LIVRE TRIO'!$T$33:$T$52)+SUMIF('JAZZ DUO'!$Q$33:$Q$52,$B35,'JAZZ DUO'!$T$33:$T$52)+SUMIF('JAZZ TRIO'!$Q$33:$Q$52,$B35,'JAZZ TRIO'!$T$33:$T$52))</f>
        <v/>
      </c>
      <c r="L35" s="38"/>
      <c r="M35" s="38"/>
      <c r="N35" s="48"/>
      <c r="O35" s="41" t="str">
        <f>IF($B35="","",SUMIF('Ballet Clássico DUO'!$Q$57:$Q$76,$B35,'Ballet Clássico DUO'!$T$57:$T$76)+SUMIF('Danças Urbanas DUO'!$Q$57:$Q$76,$B35,'Danças Urbanas DUO'!$T$57:$T$76)+SUMIF('Estilo Livre DUO'!$Q$57:$Q$76,$B35,'Estilo Livre DUO'!$T$57:$T$76))</f>
        <v/>
      </c>
      <c r="P35" s="38"/>
      <c r="Q35" s="38"/>
      <c r="R35" s="48"/>
      <c r="S35" s="41" t="str">
        <f>IF($B35="","",SUMIF('Ballet Clássico DUO'!$Q$81:$Q$100,$B35,'Ballet Clássico DUO'!$T$81:$T$100)+SUMIF('BALLET CLASSICO TRIO'!$Q$81:$Q$100,$B35,'BALLET CLASSICO TRIO'!$T$81:$T$100)+SUMIF('Danças Urbanas DUO'!$Q$81:$Q$100,$B35,'Danças Urbanas DUO'!$T$81:$T$100)+SUMIF('DANÇAS URBANAS TRIO'!$Q$81:$Q$100,$B35,'DANÇAS URBANAS TRIO'!$T$81:$T$100)+SUMIF('Estilo Livre DUO'!$Q$81:$Q$100,$B35,'Estilo Livre DUO'!$T$81:$T$100)+SUMIF('ESTILO LIVRE TRIO'!$Q$81:$Q$100,$B35,'ESTILO LIVRE TRIO'!$T$81:$T$100)+SUMIF('JAZZ DUO'!$Q$81:$Q$100,$B35,'JAZZ DUO'!$T$81:$T$100)+SUMIF('JAZZ TRIO'!$Q$81:$Q$100,$B35,'JAZZ TRIO'!$T$81:$T$100))</f>
        <v/>
      </c>
      <c r="T35" s="38"/>
      <c r="U35" s="38"/>
      <c r="V35" s="48"/>
      <c r="W35" s="41" t="str">
        <f>IF($B35="","",SUMIF('Ballet Clássico DUO'!$Q$105:$Q$124,$B35,'Ballet Clássico DUO'!$T$105:$T$124)+SUMIF('BALLET CLASSICO TRIO'!$Q$105:$Q$124,$B35,'BALLET CLASSICO TRIO'!$T$105:$T$124)+SUMIF('Danças Urbanas DUO'!$Q$105:$Q$124,$B35,'Danças Urbanas DUO'!$T$105:$T$124)+SUMIF('DANÇAS URBANAS TRIO'!$Q$105:$Q$124,$B35,'DANÇAS URBANAS TRIO'!$T$105:$T$124)+SUMIF('Estilo Livre DUO'!$Q$105:$Q$124,$B35,'Estilo Livre DUO'!$T$105:$T$124)+SUMIF('ESTILO LIVRE TRIO'!$Q$105:$Q$124,$B35,'ESTILO LIVRE TRIO'!$T$105:$T$124)+SUMIF('JAZZ DUO'!$Q$105:$Q$124,$B35,'JAZZ TRIO'!$T$105:$T$124))</f>
        <v/>
      </c>
      <c r="X35" s="38"/>
      <c r="Y35" s="38"/>
    </row>
    <row r="36" spans="2:25" ht="24.75" customHeight="1" x14ac:dyDescent="0.25">
      <c r="B36" s="38"/>
      <c r="C36" s="38"/>
      <c r="D36" s="38"/>
      <c r="E36" s="38"/>
      <c r="F36" s="48"/>
      <c r="G36" s="41" t="str">
        <f>IF($B36="","",SUMIF('Ballet Clássico DUO'!$Q$9:$Q$28,$B36,'Ballet Clássico DUO'!$T$9:$T$28)+SUMIF('Danças Urbanas DUO'!$Q$9:$Q$28,$B36,'Danças Urbanas DUO'!$T$9:$T$28)+SUMIF('Estilo Livre DUO'!$Q$33:$Q$52,$B36,'Estilo Livre DUO'!$T$9:$T$28))</f>
        <v/>
      </c>
      <c r="H36" s="38"/>
      <c r="I36" s="38"/>
      <c r="J36" s="48"/>
      <c r="K36" s="41" t="str">
        <f>IF($B36="","",SUMIF('Ballet Clássico DUO'!$Q$33:$Q$52,$B36,'Ballet Clássico DUO'!$T$33:$T$52)+SUMIF('BALLET CLASSICO TRIO'!$Q$33:$Q$52,$B36,'BALLET CLASSICO TRIO'!$T$33:$T$52)+SUMIF('Danças Urbanas DUO'!$Q$33:$Q$52,$B36,'Danças Urbanas DUO'!$T$33:$T$52)+SUMIF('DANÇAS URBANAS TRIO'!$Q$33:$Q$52,$B36,'DANÇAS URBANAS TRIO'!$T$33:$T$52)+SUMIF('Estilo Livre DUO'!$Q$33:$Q$52,$B36,'Estilo Livre DUO'!$T$33:$T$52)+SUMIF('ESTILO LIVRE TRIO'!$Q$33:$Q$52,$B36,'ESTILO LIVRE TRIO'!$T$33:$T$52)+SUMIF('JAZZ DUO'!$Q$33:$Q$52,$B36,'JAZZ DUO'!$T$33:$T$52)+SUMIF('JAZZ TRIO'!$Q$33:$Q$52,$B36,'JAZZ TRIO'!$T$33:$T$52))</f>
        <v/>
      </c>
      <c r="L36" s="38"/>
      <c r="M36" s="38"/>
      <c r="N36" s="48"/>
      <c r="O36" s="41" t="str">
        <f>IF($B36="","",SUMIF('Ballet Clássico DUO'!$Q$57:$Q$76,$B36,'Ballet Clássico DUO'!$T$57:$T$76)+SUMIF('Danças Urbanas DUO'!$Q$57:$Q$76,$B36,'Danças Urbanas DUO'!$T$57:$T$76)+SUMIF('Estilo Livre DUO'!$Q$57:$Q$76,$B36,'Estilo Livre DUO'!$T$57:$T$76))</f>
        <v/>
      </c>
      <c r="P36" s="38"/>
      <c r="Q36" s="38"/>
      <c r="R36" s="48"/>
      <c r="S36" s="41" t="str">
        <f>IF($B36="","",SUMIF('Ballet Clássico DUO'!$Q$81:$Q$100,$B36,'Ballet Clássico DUO'!$T$81:$T$100)+SUMIF('BALLET CLASSICO TRIO'!$Q$81:$Q$100,$B36,'BALLET CLASSICO TRIO'!$T$81:$T$100)+SUMIF('Danças Urbanas DUO'!$Q$81:$Q$100,$B36,'Danças Urbanas DUO'!$T$81:$T$100)+SUMIF('DANÇAS URBANAS TRIO'!$Q$81:$Q$100,$B36,'DANÇAS URBANAS TRIO'!$T$81:$T$100)+SUMIF('Estilo Livre DUO'!$Q$81:$Q$100,$B36,'Estilo Livre DUO'!$T$81:$T$100)+SUMIF('ESTILO LIVRE TRIO'!$Q$81:$Q$100,$B36,'ESTILO LIVRE TRIO'!$T$81:$T$100)+SUMIF('JAZZ DUO'!$Q$81:$Q$100,$B36,'JAZZ DUO'!$T$81:$T$100)+SUMIF('JAZZ TRIO'!$Q$81:$Q$100,$B36,'JAZZ TRIO'!$T$81:$T$100))</f>
        <v/>
      </c>
      <c r="T36" s="38"/>
      <c r="U36" s="38"/>
      <c r="V36" s="48"/>
      <c r="W36" s="41" t="str">
        <f>IF($B36="","",SUMIF('Ballet Clássico DUO'!$Q$105:$Q$124,$B36,'Ballet Clássico DUO'!$T$105:$T$124)+SUMIF('BALLET CLASSICO TRIO'!$Q$105:$Q$124,$B36,'BALLET CLASSICO TRIO'!$T$105:$T$124)+SUMIF('Danças Urbanas DUO'!$Q$105:$Q$124,$B36,'Danças Urbanas DUO'!$T$105:$T$124)+SUMIF('DANÇAS URBANAS TRIO'!$Q$105:$Q$124,$B36,'DANÇAS URBANAS TRIO'!$T$105:$T$124)+SUMIF('Estilo Livre DUO'!$Q$105:$Q$124,$B36,'Estilo Livre DUO'!$T$105:$T$124)+SUMIF('ESTILO LIVRE TRIO'!$Q$105:$Q$124,$B36,'ESTILO LIVRE TRIO'!$T$105:$T$124)+SUMIF('JAZZ DUO'!$Q$105:$Q$124,$B36,'JAZZ TRIO'!$T$105:$T$124))</f>
        <v/>
      </c>
      <c r="X36" s="38"/>
      <c r="Y36" s="38"/>
    </row>
  </sheetData>
  <mergeCells count="2">
    <mergeCell ref="B2:Y3"/>
    <mergeCell ref="B4:B5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8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800-000000000000}">
          <x14:formula1>
            <xm:f>LISTAS!$B$5:$B$204</xm:f>
          </x14:formula1>
          <xm:sqref>C20:E36 T20:U36 X20:Y36 H20:I36 L20:M36 B7:B36 F7:F36 J7:J36 N7:N36 R7:R36 V7:V36 P20:Q36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I204"/>
  <sheetViews>
    <sheetView showGridLines="0" topLeftCell="A3" workbookViewId="0">
      <selection activeCell="B18" sqref="B18"/>
    </sheetView>
  </sheetViews>
  <sheetFormatPr defaultRowHeight="15" x14ac:dyDescent="0.25"/>
  <cols>
    <col min="1" max="1" width="1.5703125" customWidth="1"/>
    <col min="2" max="2" width="30.5703125" style="28" customWidth="1"/>
    <col min="3" max="3" width="2.7109375" customWidth="1"/>
    <col min="4" max="4" width="26.85546875" bestFit="1" customWidth="1"/>
    <col min="5" max="5" width="2.7109375" customWidth="1"/>
    <col min="6" max="8" width="27" customWidth="1"/>
    <col min="9" max="9" width="24.7109375" hidden="1" customWidth="1"/>
    <col min="11" max="11" width="2.7109375" customWidth="1"/>
  </cols>
  <sheetData>
    <row r="1" spans="2:9" ht="8.25" customHeight="1" x14ac:dyDescent="0.25"/>
    <row r="2" spans="2:9" ht="28.5" customHeight="1" x14ac:dyDescent="0.25">
      <c r="F2" s="66" t="s">
        <v>20</v>
      </c>
      <c r="G2" s="67"/>
      <c r="H2" s="68"/>
    </row>
    <row r="3" spans="2:9" x14ac:dyDescent="0.25">
      <c r="B3" s="64" t="s">
        <v>19</v>
      </c>
      <c r="D3" s="69" t="s">
        <v>3</v>
      </c>
      <c r="F3" s="64" t="s">
        <v>0</v>
      </c>
      <c r="G3" s="64" t="s">
        <v>1</v>
      </c>
      <c r="H3" s="64" t="s">
        <v>68</v>
      </c>
      <c r="I3" s="64" t="s">
        <v>15</v>
      </c>
    </row>
    <row r="4" spans="2:9" x14ac:dyDescent="0.25">
      <c r="B4" s="65"/>
      <c r="D4" s="69"/>
      <c r="F4" s="65"/>
      <c r="G4" s="65"/>
      <c r="H4" s="65"/>
      <c r="I4" s="65"/>
    </row>
    <row r="5" spans="2:9" x14ac:dyDescent="0.25">
      <c r="B5" s="29" t="s">
        <v>65</v>
      </c>
      <c r="D5" s="29" t="s">
        <v>12</v>
      </c>
      <c r="F5" s="29" t="s">
        <v>118</v>
      </c>
      <c r="G5" s="29" t="s">
        <v>65</v>
      </c>
      <c r="H5" s="29" t="s">
        <v>55</v>
      </c>
      <c r="I5" s="29" t="str">
        <f>IF(H5="","",H5)</f>
        <v>BALLET</v>
      </c>
    </row>
    <row r="6" spans="2:9" ht="15" customHeight="1" x14ac:dyDescent="0.25">
      <c r="B6" s="29" t="s">
        <v>33</v>
      </c>
      <c r="D6" s="29" t="s">
        <v>21</v>
      </c>
      <c r="F6" s="29" t="s">
        <v>56</v>
      </c>
      <c r="G6" s="29" t="s">
        <v>65</v>
      </c>
      <c r="H6" s="29" t="s">
        <v>57</v>
      </c>
      <c r="I6" s="29" t="str">
        <f t="shared" ref="I6:I69" si="0">IF(H6="","",H6)</f>
        <v>D.URBANAS</v>
      </c>
    </row>
    <row r="7" spans="2:9" ht="15" customHeight="1" x14ac:dyDescent="0.25">
      <c r="B7" s="29" t="s">
        <v>66</v>
      </c>
      <c r="F7" s="29" t="s">
        <v>58</v>
      </c>
      <c r="G7" s="29" t="s">
        <v>33</v>
      </c>
      <c r="H7" s="29" t="s">
        <v>55</v>
      </c>
      <c r="I7" s="29" t="str">
        <f t="shared" si="0"/>
        <v>BALLET</v>
      </c>
    </row>
    <row r="8" spans="2:9" x14ac:dyDescent="0.25">
      <c r="B8" s="29" t="s">
        <v>67</v>
      </c>
      <c r="F8" s="29" t="s">
        <v>59</v>
      </c>
      <c r="G8" s="29" t="s">
        <v>66</v>
      </c>
      <c r="H8" s="29" t="s">
        <v>57</v>
      </c>
      <c r="I8" s="29" t="str">
        <f t="shared" si="0"/>
        <v>D.URBANAS</v>
      </c>
    </row>
    <row r="9" spans="2:9" x14ac:dyDescent="0.25">
      <c r="B9" s="29" t="s">
        <v>32</v>
      </c>
      <c r="F9" s="29" t="s">
        <v>60</v>
      </c>
      <c r="G9" s="29" t="s">
        <v>65</v>
      </c>
      <c r="H9" s="29" t="s">
        <v>55</v>
      </c>
      <c r="I9" s="29" t="str">
        <f t="shared" si="0"/>
        <v>BALLET</v>
      </c>
    </row>
    <row r="10" spans="2:9" ht="15" customHeight="1" x14ac:dyDescent="0.25">
      <c r="B10" s="29" t="s">
        <v>83</v>
      </c>
      <c r="F10" s="29" t="s">
        <v>61</v>
      </c>
      <c r="G10" s="29" t="s">
        <v>65</v>
      </c>
      <c r="H10" s="29" t="s">
        <v>57</v>
      </c>
      <c r="I10" s="29" t="str">
        <f t="shared" si="0"/>
        <v>D.URBANAS</v>
      </c>
    </row>
    <row r="11" spans="2:9" x14ac:dyDescent="0.25">
      <c r="B11" s="29" t="s">
        <v>84</v>
      </c>
      <c r="F11" s="29" t="s">
        <v>62</v>
      </c>
      <c r="G11" s="29" t="s">
        <v>65</v>
      </c>
      <c r="H11" s="29" t="s">
        <v>63</v>
      </c>
      <c r="I11" s="29" t="str">
        <f t="shared" si="0"/>
        <v>ESTILO LIVRE</v>
      </c>
    </row>
    <row r="12" spans="2:9" x14ac:dyDescent="0.25">
      <c r="B12" s="29" t="s">
        <v>85</v>
      </c>
      <c r="F12" s="29" t="s">
        <v>64</v>
      </c>
      <c r="G12" s="29" t="s">
        <v>67</v>
      </c>
      <c r="H12" s="29" t="s">
        <v>57</v>
      </c>
      <c r="I12" s="29" t="str">
        <f t="shared" si="0"/>
        <v>D.URBANAS</v>
      </c>
    </row>
    <row r="13" spans="2:9" x14ac:dyDescent="0.25">
      <c r="B13" s="29" t="s">
        <v>86</v>
      </c>
      <c r="F13" s="29" t="s">
        <v>69</v>
      </c>
      <c r="G13" s="29" t="s">
        <v>32</v>
      </c>
      <c r="H13" s="29" t="s">
        <v>87</v>
      </c>
      <c r="I13" s="29" t="str">
        <f t="shared" si="0"/>
        <v>JAZZ</v>
      </c>
    </row>
    <row r="14" spans="2:9" x14ac:dyDescent="0.25">
      <c r="B14" s="29" t="s">
        <v>91</v>
      </c>
      <c r="F14" s="29" t="s">
        <v>70</v>
      </c>
      <c r="G14" s="29" t="s">
        <v>66</v>
      </c>
      <c r="H14" s="29" t="s">
        <v>63</v>
      </c>
      <c r="I14" s="29" t="str">
        <f t="shared" si="0"/>
        <v>ESTILO LIVRE</v>
      </c>
    </row>
    <row r="15" spans="2:9" x14ac:dyDescent="0.25">
      <c r="B15" s="29" t="s">
        <v>114</v>
      </c>
      <c r="F15" s="29" t="s">
        <v>71</v>
      </c>
      <c r="G15" s="29" t="s">
        <v>83</v>
      </c>
      <c r="H15" s="29" t="s">
        <v>57</v>
      </c>
      <c r="I15" s="29" t="str">
        <f t="shared" si="0"/>
        <v>D.URBANAS</v>
      </c>
    </row>
    <row r="16" spans="2:9" x14ac:dyDescent="0.25">
      <c r="B16" s="29" t="s">
        <v>116</v>
      </c>
      <c r="F16" s="29" t="s">
        <v>72</v>
      </c>
      <c r="G16" s="29" t="s">
        <v>29</v>
      </c>
      <c r="H16" s="29" t="s">
        <v>63</v>
      </c>
      <c r="I16" s="29" t="str">
        <f t="shared" si="0"/>
        <v>ESTILO LIVRE</v>
      </c>
    </row>
    <row r="17" spans="2:9" x14ac:dyDescent="0.25">
      <c r="B17" s="29" t="s">
        <v>29</v>
      </c>
      <c r="F17" s="29" t="s">
        <v>73</v>
      </c>
      <c r="G17" s="29" t="s">
        <v>66</v>
      </c>
      <c r="H17" s="29" t="s">
        <v>63</v>
      </c>
      <c r="I17" s="29" t="str">
        <f t="shared" si="0"/>
        <v>ESTILO LIVRE</v>
      </c>
    </row>
    <row r="18" spans="2:9" x14ac:dyDescent="0.25">
      <c r="B18" s="29"/>
      <c r="F18" s="29" t="s">
        <v>74</v>
      </c>
      <c r="G18" s="29" t="s">
        <v>83</v>
      </c>
      <c r="H18" s="29" t="s">
        <v>57</v>
      </c>
      <c r="I18" s="29" t="str">
        <f t="shared" si="0"/>
        <v>D.URBANAS</v>
      </c>
    </row>
    <row r="19" spans="2:9" ht="15" customHeight="1" x14ac:dyDescent="0.25">
      <c r="B19" s="29"/>
      <c r="F19" s="29" t="s">
        <v>75</v>
      </c>
      <c r="G19" s="29" t="s">
        <v>29</v>
      </c>
      <c r="H19" s="29" t="s">
        <v>63</v>
      </c>
      <c r="I19" s="29" t="str">
        <f t="shared" si="0"/>
        <v>ESTILO LIVRE</v>
      </c>
    </row>
    <row r="20" spans="2:9" ht="16.5" customHeight="1" x14ac:dyDescent="0.25">
      <c r="B20" s="29"/>
      <c r="F20" s="29" t="s">
        <v>76</v>
      </c>
      <c r="G20" s="29" t="s">
        <v>84</v>
      </c>
      <c r="H20" s="29" t="s">
        <v>63</v>
      </c>
      <c r="I20" s="29" t="str">
        <f t="shared" si="0"/>
        <v>ESTILO LIVRE</v>
      </c>
    </row>
    <row r="21" spans="2:9" x14ac:dyDescent="0.25">
      <c r="B21" s="29"/>
      <c r="F21" s="29" t="s">
        <v>77</v>
      </c>
      <c r="G21" s="29" t="s">
        <v>85</v>
      </c>
      <c r="H21" s="29" t="s">
        <v>63</v>
      </c>
      <c r="I21" s="29" t="str">
        <f t="shared" si="0"/>
        <v>ESTILO LIVRE</v>
      </c>
    </row>
    <row r="22" spans="2:9" ht="16.5" customHeight="1" x14ac:dyDescent="0.25">
      <c r="B22" s="29"/>
      <c r="F22" s="29" t="s">
        <v>78</v>
      </c>
      <c r="G22" s="29" t="s">
        <v>65</v>
      </c>
      <c r="H22" s="29" t="s">
        <v>57</v>
      </c>
      <c r="I22" s="29" t="str">
        <f t="shared" si="0"/>
        <v>D.URBANAS</v>
      </c>
    </row>
    <row r="23" spans="2:9" ht="16.5" customHeight="1" x14ac:dyDescent="0.25">
      <c r="B23" s="29"/>
      <c r="F23" s="29" t="s">
        <v>79</v>
      </c>
      <c r="G23" s="29" t="s">
        <v>66</v>
      </c>
      <c r="H23" s="29" t="s">
        <v>63</v>
      </c>
      <c r="I23" s="29" t="str">
        <f t="shared" si="0"/>
        <v>ESTILO LIVRE</v>
      </c>
    </row>
    <row r="24" spans="2:9" ht="16.5" customHeight="1" x14ac:dyDescent="0.25">
      <c r="B24" s="29"/>
      <c r="F24" s="29" t="s">
        <v>80</v>
      </c>
      <c r="G24" s="29" t="s">
        <v>66</v>
      </c>
      <c r="H24" s="29" t="s">
        <v>57</v>
      </c>
      <c r="I24" s="29" t="str">
        <f t="shared" si="0"/>
        <v>D.URBANAS</v>
      </c>
    </row>
    <row r="25" spans="2:9" ht="16.5" customHeight="1" x14ac:dyDescent="0.25">
      <c r="B25" s="29"/>
      <c r="F25" s="29" t="s">
        <v>81</v>
      </c>
      <c r="G25" s="29" t="s">
        <v>86</v>
      </c>
      <c r="H25" s="29" t="s">
        <v>63</v>
      </c>
      <c r="I25" s="29" t="str">
        <f t="shared" si="0"/>
        <v>ESTILO LIVRE</v>
      </c>
    </row>
    <row r="26" spans="2:9" x14ac:dyDescent="0.25">
      <c r="B26" s="29"/>
      <c r="F26" s="29" t="s">
        <v>82</v>
      </c>
      <c r="G26" s="29" t="s">
        <v>29</v>
      </c>
      <c r="H26" s="29" t="s">
        <v>63</v>
      </c>
      <c r="I26" s="29" t="str">
        <f t="shared" si="0"/>
        <v>ESTILO LIVRE</v>
      </c>
    </row>
    <row r="27" spans="2:9" x14ac:dyDescent="0.25">
      <c r="B27" s="29"/>
      <c r="F27" s="29" t="s">
        <v>88</v>
      </c>
      <c r="G27" s="29" t="s">
        <v>32</v>
      </c>
      <c r="H27" s="29" t="s">
        <v>63</v>
      </c>
      <c r="I27" s="29" t="str">
        <f t="shared" si="0"/>
        <v>ESTILO LIVRE</v>
      </c>
    </row>
    <row r="28" spans="2:9" x14ac:dyDescent="0.25">
      <c r="B28" s="29"/>
      <c r="F28" s="29" t="s">
        <v>89</v>
      </c>
      <c r="G28" s="29" t="s">
        <v>66</v>
      </c>
      <c r="H28" s="29" t="s">
        <v>63</v>
      </c>
      <c r="I28" s="29" t="str">
        <f t="shared" si="0"/>
        <v>ESTILO LIVRE</v>
      </c>
    </row>
    <row r="29" spans="2:9" x14ac:dyDescent="0.25">
      <c r="B29" s="29"/>
      <c r="F29" s="29" t="s">
        <v>90</v>
      </c>
      <c r="G29" s="29" t="s">
        <v>91</v>
      </c>
      <c r="H29" s="29" t="s">
        <v>63</v>
      </c>
      <c r="I29" s="29" t="str">
        <f t="shared" si="0"/>
        <v>ESTILO LIVRE</v>
      </c>
    </row>
    <row r="30" spans="2:9" x14ac:dyDescent="0.25">
      <c r="B30" s="29"/>
      <c r="F30" s="29"/>
      <c r="G30" s="29"/>
      <c r="H30" s="29"/>
      <c r="I30" s="29" t="str">
        <f t="shared" si="0"/>
        <v/>
      </c>
    </row>
    <row r="31" spans="2:9" x14ac:dyDescent="0.25">
      <c r="B31" s="29"/>
      <c r="F31" s="29" t="s">
        <v>92</v>
      </c>
      <c r="G31" s="29" t="s">
        <v>31</v>
      </c>
      <c r="H31" s="29" t="s">
        <v>55</v>
      </c>
      <c r="I31" s="29" t="str">
        <f t="shared" si="0"/>
        <v>BALLET</v>
      </c>
    </row>
    <row r="32" spans="2:9" x14ac:dyDescent="0.25">
      <c r="B32" s="29"/>
      <c r="F32" s="29" t="s">
        <v>93</v>
      </c>
      <c r="G32" s="29" t="s">
        <v>66</v>
      </c>
      <c r="H32" s="29" t="s">
        <v>57</v>
      </c>
      <c r="I32" s="29" t="str">
        <f t="shared" si="0"/>
        <v>D.URBANAS</v>
      </c>
    </row>
    <row r="33" spans="2:9" x14ac:dyDescent="0.25">
      <c r="B33" s="29"/>
      <c r="F33" s="29" t="s">
        <v>94</v>
      </c>
      <c r="G33" s="29" t="s">
        <v>29</v>
      </c>
      <c r="H33" s="29" t="s">
        <v>117</v>
      </c>
      <c r="I33" s="29" t="str">
        <f t="shared" si="0"/>
        <v>E.LIVRE</v>
      </c>
    </row>
    <row r="34" spans="2:9" x14ac:dyDescent="0.25">
      <c r="B34" s="29"/>
      <c r="F34" s="29" t="s">
        <v>95</v>
      </c>
      <c r="G34" s="29" t="s">
        <v>66</v>
      </c>
      <c r="H34" s="29" t="s">
        <v>57</v>
      </c>
      <c r="I34" s="29" t="str">
        <f t="shared" si="0"/>
        <v>D.URBANAS</v>
      </c>
    </row>
    <row r="35" spans="2:9" x14ac:dyDescent="0.25">
      <c r="F35" s="29" t="s">
        <v>96</v>
      </c>
      <c r="G35" s="29" t="s">
        <v>33</v>
      </c>
      <c r="H35" s="29" t="s">
        <v>117</v>
      </c>
      <c r="I35" s="29" t="str">
        <f t="shared" si="0"/>
        <v>E.LIVRE</v>
      </c>
    </row>
    <row r="36" spans="2:9" x14ac:dyDescent="0.25">
      <c r="F36" s="29" t="s">
        <v>97</v>
      </c>
      <c r="G36" s="29" t="s">
        <v>83</v>
      </c>
      <c r="H36" s="29" t="s">
        <v>57</v>
      </c>
      <c r="I36" s="29" t="str">
        <f t="shared" si="0"/>
        <v>D.URBANAS</v>
      </c>
    </row>
    <row r="37" spans="2:9" x14ac:dyDescent="0.25">
      <c r="F37" s="29" t="s">
        <v>98</v>
      </c>
      <c r="G37" s="29" t="s">
        <v>66</v>
      </c>
      <c r="H37" s="29" t="s">
        <v>117</v>
      </c>
      <c r="I37" s="29" t="str">
        <f t="shared" si="0"/>
        <v>E.LIVRE</v>
      </c>
    </row>
    <row r="38" spans="2:9" x14ac:dyDescent="0.25">
      <c r="F38" s="29" t="s">
        <v>99</v>
      </c>
      <c r="G38" s="29" t="s">
        <v>33</v>
      </c>
      <c r="H38" s="29" t="s">
        <v>117</v>
      </c>
      <c r="I38" s="29" t="str">
        <f t="shared" si="0"/>
        <v>E.LIVRE</v>
      </c>
    </row>
    <row r="39" spans="2:9" x14ac:dyDescent="0.25">
      <c r="F39" s="29" t="s">
        <v>100</v>
      </c>
      <c r="G39" s="29" t="s">
        <v>65</v>
      </c>
      <c r="H39" s="29" t="s">
        <v>57</v>
      </c>
      <c r="I39" s="29" t="str">
        <f t="shared" si="0"/>
        <v>D.URBANAS</v>
      </c>
    </row>
    <row r="40" spans="2:9" x14ac:dyDescent="0.25">
      <c r="F40" s="29" t="s">
        <v>101</v>
      </c>
      <c r="G40" s="29" t="s">
        <v>29</v>
      </c>
      <c r="H40" s="29" t="s">
        <v>87</v>
      </c>
      <c r="I40" s="29" t="str">
        <f t="shared" si="0"/>
        <v>JAZZ</v>
      </c>
    </row>
    <row r="41" spans="2:9" x14ac:dyDescent="0.25">
      <c r="F41" s="29" t="s">
        <v>102</v>
      </c>
      <c r="G41" s="29" t="s">
        <v>66</v>
      </c>
      <c r="H41" s="29" t="s">
        <v>57</v>
      </c>
      <c r="I41" s="29" t="str">
        <f t="shared" si="0"/>
        <v>D.URBANAS</v>
      </c>
    </row>
    <row r="42" spans="2:9" x14ac:dyDescent="0.25">
      <c r="F42" s="29" t="s">
        <v>30</v>
      </c>
      <c r="G42" s="29" t="s">
        <v>114</v>
      </c>
      <c r="H42" s="29" t="s">
        <v>55</v>
      </c>
      <c r="I42" s="29" t="str">
        <f t="shared" si="0"/>
        <v>BALLET</v>
      </c>
    </row>
    <row r="43" spans="2:9" x14ac:dyDescent="0.25">
      <c r="F43" s="29" t="s">
        <v>103</v>
      </c>
      <c r="G43" s="29" t="s">
        <v>65</v>
      </c>
      <c r="H43" s="29" t="s">
        <v>57</v>
      </c>
      <c r="I43" s="29" t="str">
        <f t="shared" si="0"/>
        <v>D.URBANAS</v>
      </c>
    </row>
    <row r="44" spans="2:9" x14ac:dyDescent="0.25">
      <c r="F44" s="29" t="s">
        <v>104</v>
      </c>
      <c r="G44" s="29" t="s">
        <v>29</v>
      </c>
      <c r="H44" s="29" t="s">
        <v>117</v>
      </c>
      <c r="I44" s="29" t="str">
        <f t="shared" si="0"/>
        <v>E.LIVRE</v>
      </c>
    </row>
    <row r="45" spans="2:9" x14ac:dyDescent="0.25">
      <c r="F45" s="29" t="s">
        <v>105</v>
      </c>
      <c r="G45" s="29" t="s">
        <v>83</v>
      </c>
      <c r="H45" s="29" t="s">
        <v>57</v>
      </c>
      <c r="I45" s="29" t="str">
        <f t="shared" si="0"/>
        <v>D.URBANAS</v>
      </c>
    </row>
    <row r="46" spans="2:9" x14ac:dyDescent="0.25">
      <c r="F46" s="29" t="s">
        <v>106</v>
      </c>
      <c r="G46" s="29" t="s">
        <v>29</v>
      </c>
      <c r="H46" s="29" t="s">
        <v>117</v>
      </c>
      <c r="I46" s="29" t="str">
        <f t="shared" si="0"/>
        <v>E.LIVRE</v>
      </c>
    </row>
    <row r="47" spans="2:9" x14ac:dyDescent="0.25">
      <c r="F47" s="29" t="s">
        <v>107</v>
      </c>
      <c r="G47" s="29" t="s">
        <v>33</v>
      </c>
      <c r="H47" s="29" t="s">
        <v>87</v>
      </c>
      <c r="I47" s="29" t="str">
        <f t="shared" si="0"/>
        <v>JAZZ</v>
      </c>
    </row>
    <row r="48" spans="2:9" x14ac:dyDescent="0.25">
      <c r="F48" s="29" t="s">
        <v>108</v>
      </c>
      <c r="G48" s="29" t="s">
        <v>67</v>
      </c>
      <c r="H48" s="29" t="s">
        <v>57</v>
      </c>
      <c r="I48" s="29" t="str">
        <f t="shared" si="0"/>
        <v>D.URBANAS</v>
      </c>
    </row>
    <row r="49" spans="6:9" x14ac:dyDescent="0.25">
      <c r="F49" s="29" t="s">
        <v>109</v>
      </c>
      <c r="G49" s="29" t="s">
        <v>29</v>
      </c>
      <c r="H49" s="29" t="s">
        <v>87</v>
      </c>
      <c r="I49" s="29" t="str">
        <f t="shared" si="0"/>
        <v>JAZZ</v>
      </c>
    </row>
    <row r="50" spans="6:9" x14ac:dyDescent="0.25">
      <c r="F50" s="29" t="s">
        <v>110</v>
      </c>
      <c r="G50" s="29" t="s">
        <v>115</v>
      </c>
      <c r="H50" s="29" t="s">
        <v>117</v>
      </c>
      <c r="I50" s="29" t="str">
        <f t="shared" si="0"/>
        <v>E.LIVRE</v>
      </c>
    </row>
    <row r="51" spans="6:9" x14ac:dyDescent="0.25">
      <c r="F51" s="29" t="s">
        <v>111</v>
      </c>
      <c r="G51" s="29" t="s">
        <v>29</v>
      </c>
      <c r="H51" s="29" t="s">
        <v>117</v>
      </c>
      <c r="I51" s="29" t="str">
        <f t="shared" si="0"/>
        <v>E.LIVRE</v>
      </c>
    </row>
    <row r="52" spans="6:9" x14ac:dyDescent="0.25">
      <c r="F52" s="29" t="s">
        <v>112</v>
      </c>
      <c r="G52" s="29" t="s">
        <v>116</v>
      </c>
      <c r="H52" s="29" t="s">
        <v>87</v>
      </c>
      <c r="I52" s="29" t="str">
        <f t="shared" si="0"/>
        <v>JAZZ</v>
      </c>
    </row>
    <row r="53" spans="6:9" x14ac:dyDescent="0.25">
      <c r="F53" s="29" t="s">
        <v>113</v>
      </c>
      <c r="G53" s="29" t="s">
        <v>116</v>
      </c>
      <c r="H53" s="29" t="s">
        <v>117</v>
      </c>
      <c r="I53" s="29" t="str">
        <f t="shared" si="0"/>
        <v>E.LIVRE</v>
      </c>
    </row>
    <row r="54" spans="6:9" x14ac:dyDescent="0.25">
      <c r="F54" s="29"/>
      <c r="G54" s="29"/>
      <c r="H54" s="29"/>
      <c r="I54" s="29" t="str">
        <f t="shared" si="0"/>
        <v/>
      </c>
    </row>
    <row r="55" spans="6:9" x14ac:dyDescent="0.25">
      <c r="F55" s="29"/>
      <c r="G55" s="29"/>
      <c r="H55" s="29"/>
      <c r="I55" s="29" t="str">
        <f t="shared" si="0"/>
        <v/>
      </c>
    </row>
    <row r="56" spans="6:9" x14ac:dyDescent="0.25">
      <c r="F56" s="29"/>
      <c r="G56" s="29"/>
      <c r="H56" s="29"/>
      <c r="I56" s="29" t="str">
        <f t="shared" si="0"/>
        <v/>
      </c>
    </row>
    <row r="57" spans="6:9" x14ac:dyDescent="0.25">
      <c r="F57" s="29"/>
      <c r="G57" s="29"/>
      <c r="H57" s="29"/>
      <c r="I57" s="29" t="str">
        <f t="shared" si="0"/>
        <v/>
      </c>
    </row>
    <row r="58" spans="6:9" x14ac:dyDescent="0.25">
      <c r="F58" s="29"/>
      <c r="G58" s="29"/>
      <c r="H58" s="29"/>
      <c r="I58" s="29" t="str">
        <f t="shared" si="0"/>
        <v/>
      </c>
    </row>
    <row r="59" spans="6:9" x14ac:dyDescent="0.25">
      <c r="F59" s="29"/>
      <c r="G59" s="29"/>
      <c r="H59" s="29"/>
      <c r="I59" s="29" t="str">
        <f t="shared" si="0"/>
        <v/>
      </c>
    </row>
    <row r="60" spans="6:9" x14ac:dyDescent="0.25">
      <c r="F60" s="29"/>
      <c r="G60" s="29"/>
      <c r="H60" s="29"/>
      <c r="I60" s="29" t="str">
        <f t="shared" si="0"/>
        <v/>
      </c>
    </row>
    <row r="61" spans="6:9" x14ac:dyDescent="0.25">
      <c r="F61" s="29"/>
      <c r="G61" s="29"/>
      <c r="H61" s="29"/>
      <c r="I61" s="29" t="str">
        <f t="shared" si="0"/>
        <v/>
      </c>
    </row>
    <row r="62" spans="6:9" x14ac:dyDescent="0.25">
      <c r="F62" s="29"/>
      <c r="G62" s="29"/>
      <c r="H62" s="29"/>
      <c r="I62" s="29" t="str">
        <f t="shared" si="0"/>
        <v/>
      </c>
    </row>
    <row r="63" spans="6:9" x14ac:dyDescent="0.25">
      <c r="F63" s="29"/>
      <c r="G63" s="29"/>
      <c r="H63" s="29"/>
      <c r="I63" s="29" t="str">
        <f t="shared" si="0"/>
        <v/>
      </c>
    </row>
    <row r="64" spans="6:9" x14ac:dyDescent="0.25">
      <c r="F64" s="29"/>
      <c r="G64" s="29"/>
      <c r="H64" s="29"/>
      <c r="I64" s="29" t="str">
        <f t="shared" si="0"/>
        <v/>
      </c>
    </row>
    <row r="65" spans="6:9" x14ac:dyDescent="0.25">
      <c r="F65" s="29"/>
      <c r="G65" s="29"/>
      <c r="H65" s="29"/>
      <c r="I65" s="29" t="str">
        <f t="shared" si="0"/>
        <v/>
      </c>
    </row>
    <row r="66" spans="6:9" x14ac:dyDescent="0.25">
      <c r="F66" s="29"/>
      <c r="G66" s="29"/>
      <c r="H66" s="29"/>
      <c r="I66" s="29" t="str">
        <f t="shared" si="0"/>
        <v/>
      </c>
    </row>
    <row r="67" spans="6:9" x14ac:dyDescent="0.25">
      <c r="F67" s="29"/>
      <c r="G67" s="29"/>
      <c r="H67" s="29"/>
      <c r="I67" s="29" t="str">
        <f t="shared" si="0"/>
        <v/>
      </c>
    </row>
    <row r="68" spans="6:9" x14ac:dyDescent="0.25">
      <c r="F68" s="29"/>
      <c r="G68" s="29"/>
      <c r="H68" s="29"/>
      <c r="I68" s="29" t="str">
        <f t="shared" si="0"/>
        <v/>
      </c>
    </row>
    <row r="69" spans="6:9" x14ac:dyDescent="0.25">
      <c r="F69" s="29"/>
      <c r="G69" s="29"/>
      <c r="H69" s="29"/>
      <c r="I69" s="29" t="str">
        <f t="shared" si="0"/>
        <v/>
      </c>
    </row>
    <row r="70" spans="6:9" x14ac:dyDescent="0.25">
      <c r="F70" s="29"/>
      <c r="G70" s="29"/>
      <c r="H70" s="29"/>
      <c r="I70" s="29" t="str">
        <f t="shared" ref="I70:I133" si="1">IF(H70="","",H70)</f>
        <v/>
      </c>
    </row>
    <row r="71" spans="6:9" x14ac:dyDescent="0.25">
      <c r="F71" s="29"/>
      <c r="G71" s="29"/>
      <c r="H71" s="29"/>
      <c r="I71" s="29" t="str">
        <f t="shared" si="1"/>
        <v/>
      </c>
    </row>
    <row r="72" spans="6:9" x14ac:dyDescent="0.25">
      <c r="F72" s="29"/>
      <c r="G72" s="29"/>
      <c r="H72" s="29"/>
      <c r="I72" s="29" t="str">
        <f t="shared" si="1"/>
        <v/>
      </c>
    </row>
    <row r="73" spans="6:9" x14ac:dyDescent="0.25">
      <c r="F73" s="29"/>
      <c r="G73" s="29"/>
      <c r="H73" s="29"/>
      <c r="I73" s="29" t="str">
        <f t="shared" si="1"/>
        <v/>
      </c>
    </row>
    <row r="74" spans="6:9" x14ac:dyDescent="0.25">
      <c r="F74" s="29"/>
      <c r="G74" s="29"/>
      <c r="H74" s="29"/>
      <c r="I74" s="29" t="str">
        <f t="shared" si="1"/>
        <v/>
      </c>
    </row>
    <row r="75" spans="6:9" x14ac:dyDescent="0.25">
      <c r="F75" s="29"/>
      <c r="G75" s="29"/>
      <c r="H75" s="29"/>
      <c r="I75" s="29" t="str">
        <f t="shared" si="1"/>
        <v/>
      </c>
    </row>
    <row r="76" spans="6:9" x14ac:dyDescent="0.25">
      <c r="F76" s="29"/>
      <c r="G76" s="29"/>
      <c r="H76" s="29"/>
      <c r="I76" s="29" t="str">
        <f t="shared" si="1"/>
        <v/>
      </c>
    </row>
    <row r="77" spans="6:9" x14ac:dyDescent="0.25">
      <c r="F77" s="29"/>
      <c r="G77" s="29"/>
      <c r="H77" s="29"/>
      <c r="I77" s="29" t="str">
        <f t="shared" si="1"/>
        <v/>
      </c>
    </row>
    <row r="78" spans="6:9" x14ac:dyDescent="0.25">
      <c r="F78" s="29"/>
      <c r="G78" s="29"/>
      <c r="H78" s="29"/>
      <c r="I78" s="29" t="str">
        <f t="shared" si="1"/>
        <v/>
      </c>
    </row>
    <row r="79" spans="6:9" x14ac:dyDescent="0.25">
      <c r="F79" s="29"/>
      <c r="G79" s="29"/>
      <c r="H79" s="29"/>
      <c r="I79" s="29" t="str">
        <f t="shared" si="1"/>
        <v/>
      </c>
    </row>
    <row r="80" spans="6:9" x14ac:dyDescent="0.25">
      <c r="F80" s="29"/>
      <c r="G80" s="29"/>
      <c r="H80" s="29"/>
      <c r="I80" s="29" t="str">
        <f t="shared" si="1"/>
        <v/>
      </c>
    </row>
    <row r="81" spans="6:9" x14ac:dyDescent="0.25">
      <c r="F81" s="29"/>
      <c r="G81" s="29"/>
      <c r="H81" s="29"/>
      <c r="I81" s="29" t="str">
        <f t="shared" si="1"/>
        <v/>
      </c>
    </row>
    <row r="82" spans="6:9" x14ac:dyDescent="0.25">
      <c r="F82" s="29"/>
      <c r="G82" s="29"/>
      <c r="H82" s="29"/>
      <c r="I82" s="29" t="str">
        <f t="shared" si="1"/>
        <v/>
      </c>
    </row>
    <row r="83" spans="6:9" x14ac:dyDescent="0.25">
      <c r="F83" s="29"/>
      <c r="G83" s="29"/>
      <c r="H83" s="29"/>
      <c r="I83" s="29" t="str">
        <f t="shared" si="1"/>
        <v/>
      </c>
    </row>
    <row r="84" spans="6:9" x14ac:dyDescent="0.25">
      <c r="F84" s="29"/>
      <c r="G84" s="29"/>
      <c r="H84" s="29"/>
      <c r="I84" s="29" t="str">
        <f t="shared" si="1"/>
        <v/>
      </c>
    </row>
    <row r="85" spans="6:9" x14ac:dyDescent="0.25">
      <c r="F85" s="29"/>
      <c r="G85" s="29"/>
      <c r="H85" s="29"/>
      <c r="I85" s="29" t="str">
        <f t="shared" si="1"/>
        <v/>
      </c>
    </row>
    <row r="86" spans="6:9" x14ac:dyDescent="0.25">
      <c r="F86" s="29"/>
      <c r="G86" s="29"/>
      <c r="H86" s="29"/>
      <c r="I86" s="29" t="str">
        <f t="shared" si="1"/>
        <v/>
      </c>
    </row>
    <row r="87" spans="6:9" x14ac:dyDescent="0.25">
      <c r="F87" s="29"/>
      <c r="G87" s="29"/>
      <c r="H87" s="29"/>
      <c r="I87" s="29" t="str">
        <f t="shared" si="1"/>
        <v/>
      </c>
    </row>
    <row r="88" spans="6:9" x14ac:dyDescent="0.25">
      <c r="F88" s="29"/>
      <c r="G88" s="29"/>
      <c r="H88" s="29"/>
      <c r="I88" s="29" t="str">
        <f t="shared" si="1"/>
        <v/>
      </c>
    </row>
    <row r="89" spans="6:9" x14ac:dyDescent="0.25">
      <c r="F89" s="29"/>
      <c r="G89" s="29"/>
      <c r="H89" s="29"/>
      <c r="I89" s="29" t="str">
        <f t="shared" si="1"/>
        <v/>
      </c>
    </row>
    <row r="90" spans="6:9" x14ac:dyDescent="0.25">
      <c r="F90" s="29"/>
      <c r="G90" s="29"/>
      <c r="H90" s="29"/>
      <c r="I90" s="29" t="str">
        <f t="shared" si="1"/>
        <v/>
      </c>
    </row>
    <row r="91" spans="6:9" x14ac:dyDescent="0.25">
      <c r="F91" s="29"/>
      <c r="G91" s="29"/>
      <c r="H91" s="29"/>
      <c r="I91" s="29" t="str">
        <f t="shared" si="1"/>
        <v/>
      </c>
    </row>
    <row r="92" spans="6:9" x14ac:dyDescent="0.25">
      <c r="F92" s="29"/>
      <c r="G92" s="29"/>
      <c r="H92" s="29"/>
      <c r="I92" s="29" t="str">
        <f t="shared" si="1"/>
        <v/>
      </c>
    </row>
    <row r="93" spans="6:9" x14ac:dyDescent="0.25">
      <c r="F93" s="29"/>
      <c r="G93" s="29"/>
      <c r="H93" s="29"/>
      <c r="I93" s="29" t="str">
        <f t="shared" si="1"/>
        <v/>
      </c>
    </row>
    <row r="94" spans="6:9" x14ac:dyDescent="0.25">
      <c r="F94" s="29"/>
      <c r="G94" s="29"/>
      <c r="H94" s="29"/>
      <c r="I94" s="29" t="str">
        <f t="shared" si="1"/>
        <v/>
      </c>
    </row>
    <row r="95" spans="6:9" x14ac:dyDescent="0.25">
      <c r="F95" s="29"/>
      <c r="G95" s="29"/>
      <c r="H95" s="29"/>
      <c r="I95" s="29" t="str">
        <f t="shared" si="1"/>
        <v/>
      </c>
    </row>
    <row r="96" spans="6:9" x14ac:dyDescent="0.25">
      <c r="F96" s="29"/>
      <c r="G96" s="29"/>
      <c r="H96" s="29"/>
      <c r="I96" s="29" t="str">
        <f t="shared" si="1"/>
        <v/>
      </c>
    </row>
    <row r="97" spans="6:9" x14ac:dyDescent="0.25">
      <c r="F97" s="29"/>
      <c r="G97" s="29"/>
      <c r="H97" s="29"/>
      <c r="I97" s="29" t="str">
        <f t="shared" si="1"/>
        <v/>
      </c>
    </row>
    <row r="98" spans="6:9" x14ac:dyDescent="0.25">
      <c r="F98" s="29"/>
      <c r="G98" s="29"/>
      <c r="H98" s="29"/>
      <c r="I98" s="29" t="str">
        <f t="shared" si="1"/>
        <v/>
      </c>
    </row>
    <row r="99" spans="6:9" x14ac:dyDescent="0.25">
      <c r="F99" s="29"/>
      <c r="G99" s="29"/>
      <c r="H99" s="29"/>
      <c r="I99" s="29" t="str">
        <f t="shared" si="1"/>
        <v/>
      </c>
    </row>
    <row r="100" spans="6:9" x14ac:dyDescent="0.25">
      <c r="F100" s="29"/>
      <c r="G100" s="29"/>
      <c r="H100" s="29"/>
      <c r="I100" s="29" t="str">
        <f t="shared" si="1"/>
        <v/>
      </c>
    </row>
    <row r="101" spans="6:9" x14ac:dyDescent="0.25">
      <c r="F101" s="29"/>
      <c r="G101" s="29"/>
      <c r="H101" s="29"/>
      <c r="I101" s="29" t="str">
        <f t="shared" si="1"/>
        <v/>
      </c>
    </row>
    <row r="102" spans="6:9" x14ac:dyDescent="0.25">
      <c r="F102" s="29"/>
      <c r="G102" s="29"/>
      <c r="H102" s="29"/>
      <c r="I102" s="29" t="str">
        <f t="shared" si="1"/>
        <v/>
      </c>
    </row>
    <row r="103" spans="6:9" x14ac:dyDescent="0.25">
      <c r="F103" s="29"/>
      <c r="G103" s="29"/>
      <c r="H103" s="29"/>
      <c r="I103" s="29" t="str">
        <f t="shared" si="1"/>
        <v/>
      </c>
    </row>
    <row r="104" spans="6:9" x14ac:dyDescent="0.25">
      <c r="F104" s="29"/>
      <c r="G104" s="29"/>
      <c r="H104" s="29"/>
      <c r="I104" s="29" t="str">
        <f t="shared" si="1"/>
        <v/>
      </c>
    </row>
    <row r="105" spans="6:9" x14ac:dyDescent="0.25">
      <c r="F105" s="29"/>
      <c r="G105" s="29"/>
      <c r="H105" s="29"/>
      <c r="I105" s="29" t="str">
        <f t="shared" si="1"/>
        <v/>
      </c>
    </row>
    <row r="106" spans="6:9" x14ac:dyDescent="0.25">
      <c r="F106" s="29"/>
      <c r="G106" s="29"/>
      <c r="H106" s="29"/>
      <c r="I106" s="29" t="str">
        <f t="shared" si="1"/>
        <v/>
      </c>
    </row>
    <row r="107" spans="6:9" x14ac:dyDescent="0.25">
      <c r="F107" s="29"/>
      <c r="G107" s="29"/>
      <c r="H107" s="29"/>
      <c r="I107" s="29" t="str">
        <f t="shared" si="1"/>
        <v/>
      </c>
    </row>
    <row r="108" spans="6:9" x14ac:dyDescent="0.25">
      <c r="F108" s="29"/>
      <c r="G108" s="29"/>
      <c r="H108" s="29"/>
      <c r="I108" s="29" t="str">
        <f t="shared" si="1"/>
        <v/>
      </c>
    </row>
    <row r="109" spans="6:9" x14ac:dyDescent="0.25">
      <c r="F109" s="29"/>
      <c r="G109" s="29"/>
      <c r="H109" s="29"/>
      <c r="I109" s="29" t="str">
        <f t="shared" si="1"/>
        <v/>
      </c>
    </row>
    <row r="110" spans="6:9" x14ac:dyDescent="0.25">
      <c r="F110" s="29"/>
      <c r="G110" s="29"/>
      <c r="H110" s="29"/>
      <c r="I110" s="29" t="str">
        <f t="shared" si="1"/>
        <v/>
      </c>
    </row>
    <row r="111" spans="6:9" x14ac:dyDescent="0.25">
      <c r="F111" s="29"/>
      <c r="G111" s="29"/>
      <c r="H111" s="29"/>
      <c r="I111" s="29" t="str">
        <f t="shared" si="1"/>
        <v/>
      </c>
    </row>
    <row r="112" spans="6:9" x14ac:dyDescent="0.25">
      <c r="F112" s="29"/>
      <c r="G112" s="29"/>
      <c r="H112" s="29"/>
      <c r="I112" s="29" t="str">
        <f t="shared" si="1"/>
        <v/>
      </c>
    </row>
    <row r="113" spans="6:9" x14ac:dyDescent="0.25">
      <c r="F113" s="29"/>
      <c r="G113" s="29"/>
      <c r="H113" s="29"/>
      <c r="I113" s="29" t="str">
        <f t="shared" si="1"/>
        <v/>
      </c>
    </row>
    <row r="114" spans="6:9" x14ac:dyDescent="0.25">
      <c r="F114" s="29"/>
      <c r="G114" s="29"/>
      <c r="H114" s="29"/>
      <c r="I114" s="29" t="str">
        <f t="shared" si="1"/>
        <v/>
      </c>
    </row>
    <row r="115" spans="6:9" x14ac:dyDescent="0.25">
      <c r="F115" s="29"/>
      <c r="G115" s="29"/>
      <c r="H115" s="29"/>
      <c r="I115" s="29" t="str">
        <f t="shared" si="1"/>
        <v/>
      </c>
    </row>
    <row r="116" spans="6:9" x14ac:dyDescent="0.25">
      <c r="F116" s="29"/>
      <c r="G116" s="29"/>
      <c r="H116" s="29"/>
      <c r="I116" s="29" t="str">
        <f t="shared" si="1"/>
        <v/>
      </c>
    </row>
    <row r="117" spans="6:9" x14ac:dyDescent="0.25">
      <c r="F117" s="29"/>
      <c r="G117" s="29"/>
      <c r="H117" s="29"/>
      <c r="I117" s="29" t="str">
        <f t="shared" si="1"/>
        <v/>
      </c>
    </row>
    <row r="118" spans="6:9" x14ac:dyDescent="0.25">
      <c r="F118" s="29"/>
      <c r="G118" s="29"/>
      <c r="H118" s="29"/>
      <c r="I118" s="29" t="str">
        <f t="shared" si="1"/>
        <v/>
      </c>
    </row>
    <row r="119" spans="6:9" x14ac:dyDescent="0.25">
      <c r="F119" s="29"/>
      <c r="G119" s="29"/>
      <c r="H119" s="29"/>
      <c r="I119" s="29" t="str">
        <f t="shared" si="1"/>
        <v/>
      </c>
    </row>
    <row r="120" spans="6:9" x14ac:dyDescent="0.25">
      <c r="F120" s="29"/>
      <c r="G120" s="29"/>
      <c r="H120" s="29"/>
      <c r="I120" s="29" t="str">
        <f t="shared" si="1"/>
        <v/>
      </c>
    </row>
    <row r="121" spans="6:9" x14ac:dyDescent="0.25">
      <c r="F121" s="29"/>
      <c r="G121" s="29"/>
      <c r="H121" s="29"/>
      <c r="I121" s="29" t="str">
        <f t="shared" si="1"/>
        <v/>
      </c>
    </row>
    <row r="122" spans="6:9" x14ac:dyDescent="0.25">
      <c r="F122" s="29"/>
      <c r="G122" s="29"/>
      <c r="H122" s="29"/>
      <c r="I122" s="29" t="str">
        <f t="shared" si="1"/>
        <v/>
      </c>
    </row>
    <row r="123" spans="6:9" x14ac:dyDescent="0.25">
      <c r="F123" s="29"/>
      <c r="G123" s="29"/>
      <c r="H123" s="29"/>
      <c r="I123" s="29" t="str">
        <f t="shared" si="1"/>
        <v/>
      </c>
    </row>
    <row r="124" spans="6:9" x14ac:dyDescent="0.25">
      <c r="F124" s="29"/>
      <c r="G124" s="29"/>
      <c r="H124" s="29"/>
      <c r="I124" s="29" t="str">
        <f t="shared" si="1"/>
        <v/>
      </c>
    </row>
    <row r="125" spans="6:9" x14ac:dyDescent="0.25">
      <c r="F125" s="29"/>
      <c r="G125" s="29"/>
      <c r="H125" s="29"/>
      <c r="I125" s="29" t="str">
        <f t="shared" si="1"/>
        <v/>
      </c>
    </row>
    <row r="126" spans="6:9" x14ac:dyDescent="0.25">
      <c r="F126" s="29"/>
      <c r="G126" s="29"/>
      <c r="H126" s="29"/>
      <c r="I126" s="29" t="str">
        <f t="shared" si="1"/>
        <v/>
      </c>
    </row>
    <row r="127" spans="6:9" x14ac:dyDescent="0.25">
      <c r="F127" s="29"/>
      <c r="G127" s="29"/>
      <c r="H127" s="29"/>
      <c r="I127" s="29" t="str">
        <f t="shared" si="1"/>
        <v/>
      </c>
    </row>
    <row r="128" spans="6:9" x14ac:dyDescent="0.25">
      <c r="F128" s="29"/>
      <c r="G128" s="29"/>
      <c r="H128" s="29"/>
      <c r="I128" s="29" t="str">
        <f t="shared" si="1"/>
        <v/>
      </c>
    </row>
    <row r="129" spans="6:9" x14ac:dyDescent="0.25">
      <c r="F129" s="29"/>
      <c r="G129" s="29"/>
      <c r="H129" s="29"/>
      <c r="I129" s="29" t="str">
        <f t="shared" si="1"/>
        <v/>
      </c>
    </row>
    <row r="130" spans="6:9" x14ac:dyDescent="0.25">
      <c r="F130" s="29"/>
      <c r="G130" s="29"/>
      <c r="H130" s="29"/>
      <c r="I130" s="29" t="str">
        <f t="shared" si="1"/>
        <v/>
      </c>
    </row>
    <row r="131" spans="6:9" x14ac:dyDescent="0.25">
      <c r="F131" s="29"/>
      <c r="G131" s="29"/>
      <c r="H131" s="29"/>
      <c r="I131" s="29" t="str">
        <f t="shared" si="1"/>
        <v/>
      </c>
    </row>
    <row r="132" spans="6:9" x14ac:dyDescent="0.25">
      <c r="F132" s="29"/>
      <c r="G132" s="29"/>
      <c r="H132" s="29"/>
      <c r="I132" s="29" t="str">
        <f t="shared" si="1"/>
        <v/>
      </c>
    </row>
    <row r="133" spans="6:9" x14ac:dyDescent="0.25">
      <c r="F133" s="29"/>
      <c r="G133" s="29"/>
      <c r="H133" s="29"/>
      <c r="I133" s="29" t="str">
        <f t="shared" si="1"/>
        <v/>
      </c>
    </row>
    <row r="134" spans="6:9" x14ac:dyDescent="0.25">
      <c r="F134" s="29"/>
      <c r="G134" s="29"/>
      <c r="H134" s="29"/>
      <c r="I134" s="29" t="str">
        <f t="shared" ref="I134:I197" si="2">IF(H134="","",H134)</f>
        <v/>
      </c>
    </row>
    <row r="135" spans="6:9" x14ac:dyDescent="0.25">
      <c r="F135" s="29"/>
      <c r="G135" s="29"/>
      <c r="H135" s="29"/>
      <c r="I135" s="29" t="str">
        <f t="shared" si="2"/>
        <v/>
      </c>
    </row>
    <row r="136" spans="6:9" x14ac:dyDescent="0.25">
      <c r="F136" s="29"/>
      <c r="G136" s="29"/>
      <c r="H136" s="29"/>
      <c r="I136" s="29" t="str">
        <f t="shared" si="2"/>
        <v/>
      </c>
    </row>
    <row r="137" spans="6:9" x14ac:dyDescent="0.25">
      <c r="F137" s="29"/>
      <c r="G137" s="29"/>
      <c r="H137" s="29"/>
      <c r="I137" s="29" t="str">
        <f t="shared" si="2"/>
        <v/>
      </c>
    </row>
    <row r="138" spans="6:9" x14ac:dyDescent="0.25">
      <c r="F138" s="29"/>
      <c r="G138" s="29"/>
      <c r="H138" s="29"/>
      <c r="I138" s="29" t="str">
        <f t="shared" si="2"/>
        <v/>
      </c>
    </row>
    <row r="139" spans="6:9" x14ac:dyDescent="0.25">
      <c r="F139" s="29"/>
      <c r="G139" s="29"/>
      <c r="H139" s="29"/>
      <c r="I139" s="29" t="str">
        <f t="shared" si="2"/>
        <v/>
      </c>
    </row>
    <row r="140" spans="6:9" x14ac:dyDescent="0.25">
      <c r="F140" s="29"/>
      <c r="G140" s="29"/>
      <c r="H140" s="29"/>
      <c r="I140" s="29" t="str">
        <f t="shared" si="2"/>
        <v/>
      </c>
    </row>
    <row r="141" spans="6:9" x14ac:dyDescent="0.25">
      <c r="F141" s="29"/>
      <c r="G141" s="29"/>
      <c r="H141" s="29"/>
      <c r="I141" s="29" t="str">
        <f t="shared" si="2"/>
        <v/>
      </c>
    </row>
    <row r="142" spans="6:9" x14ac:dyDescent="0.25">
      <c r="F142" s="29"/>
      <c r="G142" s="29"/>
      <c r="H142" s="29"/>
      <c r="I142" s="29" t="str">
        <f t="shared" si="2"/>
        <v/>
      </c>
    </row>
    <row r="143" spans="6:9" x14ac:dyDescent="0.25">
      <c r="F143" s="29"/>
      <c r="G143" s="29"/>
      <c r="H143" s="29"/>
      <c r="I143" s="29" t="str">
        <f t="shared" si="2"/>
        <v/>
      </c>
    </row>
    <row r="144" spans="6:9" x14ac:dyDescent="0.25">
      <c r="F144" s="29"/>
      <c r="G144" s="29"/>
      <c r="H144" s="29"/>
      <c r="I144" s="29" t="str">
        <f t="shared" si="2"/>
        <v/>
      </c>
    </row>
    <row r="145" spans="6:9" x14ac:dyDescent="0.25">
      <c r="F145" s="29"/>
      <c r="G145" s="29"/>
      <c r="H145" s="29"/>
      <c r="I145" s="29" t="str">
        <f t="shared" si="2"/>
        <v/>
      </c>
    </row>
    <row r="146" spans="6:9" x14ac:dyDescent="0.25">
      <c r="F146" s="29"/>
      <c r="G146" s="29"/>
      <c r="H146" s="29"/>
      <c r="I146" s="29" t="str">
        <f t="shared" si="2"/>
        <v/>
      </c>
    </row>
    <row r="147" spans="6:9" x14ac:dyDescent="0.25">
      <c r="F147" s="29"/>
      <c r="G147" s="29"/>
      <c r="H147" s="29"/>
      <c r="I147" s="29" t="str">
        <f t="shared" si="2"/>
        <v/>
      </c>
    </row>
    <row r="148" spans="6:9" x14ac:dyDescent="0.25">
      <c r="F148" s="29"/>
      <c r="G148" s="29"/>
      <c r="H148" s="29"/>
      <c r="I148" s="29" t="str">
        <f t="shared" si="2"/>
        <v/>
      </c>
    </row>
    <row r="149" spans="6:9" x14ac:dyDescent="0.25">
      <c r="F149" s="29"/>
      <c r="G149" s="29"/>
      <c r="H149" s="29"/>
      <c r="I149" s="29" t="str">
        <f t="shared" si="2"/>
        <v/>
      </c>
    </row>
    <row r="150" spans="6:9" x14ac:dyDescent="0.25">
      <c r="F150" s="29"/>
      <c r="G150" s="29"/>
      <c r="H150" s="29"/>
      <c r="I150" s="29" t="str">
        <f t="shared" si="2"/>
        <v/>
      </c>
    </row>
    <row r="151" spans="6:9" x14ac:dyDescent="0.25">
      <c r="F151" s="29"/>
      <c r="G151" s="29"/>
      <c r="H151" s="29"/>
      <c r="I151" s="29" t="str">
        <f t="shared" si="2"/>
        <v/>
      </c>
    </row>
    <row r="152" spans="6:9" x14ac:dyDescent="0.25">
      <c r="F152" s="29"/>
      <c r="G152" s="29"/>
      <c r="H152" s="29"/>
      <c r="I152" s="29" t="str">
        <f t="shared" si="2"/>
        <v/>
      </c>
    </row>
    <row r="153" spans="6:9" x14ac:dyDescent="0.25">
      <c r="F153" s="29"/>
      <c r="G153" s="29"/>
      <c r="H153" s="29"/>
      <c r="I153" s="29" t="str">
        <f t="shared" si="2"/>
        <v/>
      </c>
    </row>
    <row r="154" spans="6:9" x14ac:dyDescent="0.25">
      <c r="F154" s="29"/>
      <c r="G154" s="29"/>
      <c r="H154" s="29"/>
      <c r="I154" s="29" t="str">
        <f t="shared" si="2"/>
        <v/>
      </c>
    </row>
    <row r="155" spans="6:9" x14ac:dyDescent="0.25">
      <c r="F155" s="29"/>
      <c r="G155" s="29"/>
      <c r="H155" s="29"/>
      <c r="I155" s="29" t="str">
        <f t="shared" si="2"/>
        <v/>
      </c>
    </row>
    <row r="156" spans="6:9" x14ac:dyDescent="0.25">
      <c r="F156" s="29"/>
      <c r="G156" s="29"/>
      <c r="H156" s="29"/>
      <c r="I156" s="29" t="str">
        <f t="shared" si="2"/>
        <v/>
      </c>
    </row>
    <row r="157" spans="6:9" x14ac:dyDescent="0.25">
      <c r="F157" s="29"/>
      <c r="G157" s="29"/>
      <c r="H157" s="29"/>
      <c r="I157" s="29" t="str">
        <f t="shared" si="2"/>
        <v/>
      </c>
    </row>
    <row r="158" spans="6:9" x14ac:dyDescent="0.25">
      <c r="F158" s="29"/>
      <c r="G158" s="29"/>
      <c r="H158" s="29"/>
      <c r="I158" s="29" t="str">
        <f t="shared" si="2"/>
        <v/>
      </c>
    </row>
    <row r="159" spans="6:9" x14ac:dyDescent="0.25">
      <c r="F159" s="29"/>
      <c r="G159" s="29"/>
      <c r="H159" s="29"/>
      <c r="I159" s="29" t="str">
        <f t="shared" si="2"/>
        <v/>
      </c>
    </row>
    <row r="160" spans="6:9" x14ac:dyDescent="0.25">
      <c r="F160" s="29"/>
      <c r="G160" s="29"/>
      <c r="H160" s="29"/>
      <c r="I160" s="29" t="str">
        <f t="shared" si="2"/>
        <v/>
      </c>
    </row>
    <row r="161" spans="6:9" x14ac:dyDescent="0.25">
      <c r="F161" s="29"/>
      <c r="G161" s="29"/>
      <c r="H161" s="29"/>
      <c r="I161" s="29" t="str">
        <f t="shared" si="2"/>
        <v/>
      </c>
    </row>
    <row r="162" spans="6:9" x14ac:dyDescent="0.25">
      <c r="F162" s="29"/>
      <c r="G162" s="29"/>
      <c r="H162" s="29"/>
      <c r="I162" s="29" t="str">
        <f t="shared" si="2"/>
        <v/>
      </c>
    </row>
    <row r="163" spans="6:9" x14ac:dyDescent="0.25">
      <c r="F163" s="29"/>
      <c r="G163" s="29"/>
      <c r="H163" s="29"/>
      <c r="I163" s="29" t="str">
        <f t="shared" si="2"/>
        <v/>
      </c>
    </row>
    <row r="164" spans="6:9" x14ac:dyDescent="0.25">
      <c r="F164" s="29"/>
      <c r="G164" s="29"/>
      <c r="H164" s="29"/>
      <c r="I164" s="29" t="str">
        <f t="shared" si="2"/>
        <v/>
      </c>
    </row>
    <row r="165" spans="6:9" x14ac:dyDescent="0.25">
      <c r="F165" s="29"/>
      <c r="G165" s="29"/>
      <c r="H165" s="29"/>
      <c r="I165" s="29" t="str">
        <f t="shared" si="2"/>
        <v/>
      </c>
    </row>
    <row r="166" spans="6:9" x14ac:dyDescent="0.25">
      <c r="F166" s="29"/>
      <c r="G166" s="29"/>
      <c r="H166" s="29"/>
      <c r="I166" s="29" t="str">
        <f t="shared" si="2"/>
        <v/>
      </c>
    </row>
    <row r="167" spans="6:9" x14ac:dyDescent="0.25">
      <c r="F167" s="29"/>
      <c r="G167" s="29"/>
      <c r="H167" s="29"/>
      <c r="I167" s="29" t="str">
        <f t="shared" si="2"/>
        <v/>
      </c>
    </row>
    <row r="168" spans="6:9" x14ac:dyDescent="0.25">
      <c r="F168" s="29"/>
      <c r="G168" s="29"/>
      <c r="H168" s="29"/>
      <c r="I168" s="29" t="str">
        <f t="shared" si="2"/>
        <v/>
      </c>
    </row>
    <row r="169" spans="6:9" x14ac:dyDescent="0.25">
      <c r="F169" s="29"/>
      <c r="G169" s="29"/>
      <c r="H169" s="29"/>
      <c r="I169" s="29" t="str">
        <f t="shared" si="2"/>
        <v/>
      </c>
    </row>
    <row r="170" spans="6:9" x14ac:dyDescent="0.25">
      <c r="F170" s="29"/>
      <c r="G170" s="29"/>
      <c r="H170" s="29"/>
      <c r="I170" s="29" t="str">
        <f t="shared" si="2"/>
        <v/>
      </c>
    </row>
    <row r="171" spans="6:9" x14ac:dyDescent="0.25">
      <c r="F171" s="29"/>
      <c r="G171" s="29"/>
      <c r="H171" s="29"/>
      <c r="I171" s="29" t="str">
        <f t="shared" si="2"/>
        <v/>
      </c>
    </row>
    <row r="172" spans="6:9" x14ac:dyDescent="0.25">
      <c r="F172" s="29"/>
      <c r="G172" s="29"/>
      <c r="H172" s="29"/>
      <c r="I172" s="29" t="str">
        <f t="shared" si="2"/>
        <v/>
      </c>
    </row>
    <row r="173" spans="6:9" x14ac:dyDescent="0.25">
      <c r="F173" s="29"/>
      <c r="G173" s="29"/>
      <c r="H173" s="29"/>
      <c r="I173" s="29" t="str">
        <f t="shared" si="2"/>
        <v/>
      </c>
    </row>
    <row r="174" spans="6:9" x14ac:dyDescent="0.25">
      <c r="F174" s="29"/>
      <c r="G174" s="29"/>
      <c r="H174" s="29"/>
      <c r="I174" s="29" t="str">
        <f t="shared" si="2"/>
        <v/>
      </c>
    </row>
    <row r="175" spans="6:9" x14ac:dyDescent="0.25">
      <c r="F175" s="29"/>
      <c r="G175" s="29"/>
      <c r="H175" s="29"/>
      <c r="I175" s="29" t="str">
        <f t="shared" si="2"/>
        <v/>
      </c>
    </row>
    <row r="176" spans="6:9" x14ac:dyDescent="0.25">
      <c r="F176" s="29"/>
      <c r="G176" s="29"/>
      <c r="H176" s="29"/>
      <c r="I176" s="29" t="str">
        <f t="shared" si="2"/>
        <v/>
      </c>
    </row>
    <row r="177" spans="6:9" x14ac:dyDescent="0.25">
      <c r="F177" s="29"/>
      <c r="G177" s="29"/>
      <c r="H177" s="29"/>
      <c r="I177" s="29" t="str">
        <f t="shared" si="2"/>
        <v/>
      </c>
    </row>
    <row r="178" spans="6:9" x14ac:dyDescent="0.25">
      <c r="F178" s="29"/>
      <c r="G178" s="29"/>
      <c r="H178" s="29"/>
      <c r="I178" s="29" t="str">
        <f t="shared" si="2"/>
        <v/>
      </c>
    </row>
    <row r="179" spans="6:9" x14ac:dyDescent="0.25">
      <c r="F179" s="29"/>
      <c r="G179" s="29"/>
      <c r="H179" s="29"/>
      <c r="I179" s="29" t="str">
        <f t="shared" si="2"/>
        <v/>
      </c>
    </row>
    <row r="180" spans="6:9" x14ac:dyDescent="0.25">
      <c r="F180" s="29"/>
      <c r="G180" s="29"/>
      <c r="H180" s="29"/>
      <c r="I180" s="29" t="str">
        <f t="shared" si="2"/>
        <v/>
      </c>
    </row>
    <row r="181" spans="6:9" x14ac:dyDescent="0.25">
      <c r="F181" s="29"/>
      <c r="G181" s="29"/>
      <c r="H181" s="29"/>
      <c r="I181" s="29" t="str">
        <f t="shared" si="2"/>
        <v/>
      </c>
    </row>
    <row r="182" spans="6:9" x14ac:dyDescent="0.25">
      <c r="F182" s="29"/>
      <c r="G182" s="29"/>
      <c r="H182" s="29"/>
      <c r="I182" s="29" t="str">
        <f t="shared" si="2"/>
        <v/>
      </c>
    </row>
    <row r="183" spans="6:9" x14ac:dyDescent="0.25">
      <c r="F183" s="29"/>
      <c r="G183" s="29"/>
      <c r="H183" s="29"/>
      <c r="I183" s="29" t="str">
        <f t="shared" si="2"/>
        <v/>
      </c>
    </row>
    <row r="184" spans="6:9" x14ac:dyDescent="0.25">
      <c r="F184" s="29"/>
      <c r="G184" s="29"/>
      <c r="H184" s="29"/>
      <c r="I184" s="29" t="str">
        <f t="shared" si="2"/>
        <v/>
      </c>
    </row>
    <row r="185" spans="6:9" x14ac:dyDescent="0.25">
      <c r="F185" s="29"/>
      <c r="G185" s="29"/>
      <c r="H185" s="29"/>
      <c r="I185" s="29" t="str">
        <f t="shared" si="2"/>
        <v/>
      </c>
    </row>
    <row r="186" spans="6:9" x14ac:dyDescent="0.25">
      <c r="F186" s="29"/>
      <c r="G186" s="29"/>
      <c r="H186" s="29"/>
      <c r="I186" s="29" t="str">
        <f t="shared" si="2"/>
        <v/>
      </c>
    </row>
    <row r="187" spans="6:9" x14ac:dyDescent="0.25">
      <c r="F187" s="29"/>
      <c r="G187" s="29"/>
      <c r="H187" s="29"/>
      <c r="I187" s="29" t="str">
        <f t="shared" si="2"/>
        <v/>
      </c>
    </row>
    <row r="188" spans="6:9" x14ac:dyDescent="0.25">
      <c r="F188" s="29"/>
      <c r="G188" s="29"/>
      <c r="H188" s="29"/>
      <c r="I188" s="29" t="str">
        <f t="shared" si="2"/>
        <v/>
      </c>
    </row>
    <row r="189" spans="6:9" x14ac:dyDescent="0.25">
      <c r="F189" s="29"/>
      <c r="G189" s="29"/>
      <c r="H189" s="29"/>
      <c r="I189" s="29" t="str">
        <f t="shared" si="2"/>
        <v/>
      </c>
    </row>
    <row r="190" spans="6:9" x14ac:dyDescent="0.25">
      <c r="F190" s="29"/>
      <c r="G190" s="29"/>
      <c r="H190" s="29"/>
      <c r="I190" s="29" t="str">
        <f t="shared" si="2"/>
        <v/>
      </c>
    </row>
    <row r="191" spans="6:9" x14ac:dyDescent="0.25">
      <c r="F191" s="29"/>
      <c r="G191" s="29"/>
      <c r="H191" s="29"/>
      <c r="I191" s="29" t="str">
        <f t="shared" si="2"/>
        <v/>
      </c>
    </row>
    <row r="192" spans="6:9" x14ac:dyDescent="0.25">
      <c r="F192" s="29"/>
      <c r="G192" s="29"/>
      <c r="H192" s="29"/>
      <c r="I192" s="29" t="str">
        <f t="shared" si="2"/>
        <v/>
      </c>
    </row>
    <row r="193" spans="6:9" x14ac:dyDescent="0.25">
      <c r="F193" s="29"/>
      <c r="G193" s="29"/>
      <c r="H193" s="29"/>
      <c r="I193" s="29" t="str">
        <f t="shared" si="2"/>
        <v/>
      </c>
    </row>
    <row r="194" spans="6:9" x14ac:dyDescent="0.25">
      <c r="F194" s="29"/>
      <c r="G194" s="29"/>
      <c r="H194" s="29"/>
      <c r="I194" s="29" t="str">
        <f t="shared" si="2"/>
        <v/>
      </c>
    </row>
    <row r="195" spans="6:9" x14ac:dyDescent="0.25">
      <c r="F195" s="29"/>
      <c r="G195" s="29"/>
      <c r="H195" s="29"/>
      <c r="I195" s="29" t="str">
        <f t="shared" si="2"/>
        <v/>
      </c>
    </row>
    <row r="196" spans="6:9" x14ac:dyDescent="0.25">
      <c r="F196" s="29"/>
      <c r="G196" s="29"/>
      <c r="H196" s="29"/>
      <c r="I196" s="29" t="str">
        <f t="shared" si="2"/>
        <v/>
      </c>
    </row>
    <row r="197" spans="6:9" x14ac:dyDescent="0.25">
      <c r="F197" s="29"/>
      <c r="G197" s="29"/>
      <c r="H197" s="29"/>
      <c r="I197" s="29" t="str">
        <f t="shared" si="2"/>
        <v/>
      </c>
    </row>
    <row r="198" spans="6:9" x14ac:dyDescent="0.25">
      <c r="F198" s="29"/>
      <c r="G198" s="29"/>
      <c r="H198" s="29"/>
      <c r="I198" s="29" t="str">
        <f t="shared" ref="I198:I204" si="3">IF(H198="","",H198)</f>
        <v/>
      </c>
    </row>
    <row r="199" spans="6:9" x14ac:dyDescent="0.25">
      <c r="F199" s="29"/>
      <c r="G199" s="29"/>
      <c r="H199" s="29"/>
      <c r="I199" s="29"/>
    </row>
    <row r="200" spans="6:9" x14ac:dyDescent="0.25">
      <c r="F200" s="29"/>
      <c r="G200" s="29"/>
      <c r="H200" s="29"/>
      <c r="I200" s="29"/>
    </row>
    <row r="201" spans="6:9" x14ac:dyDescent="0.25">
      <c r="F201" s="29"/>
      <c r="G201" s="29"/>
      <c r="H201" s="29"/>
      <c r="I201" s="29"/>
    </row>
    <row r="202" spans="6:9" x14ac:dyDescent="0.25">
      <c r="F202" s="29"/>
      <c r="G202" s="29"/>
      <c r="H202" s="29"/>
      <c r="I202" s="29" t="str">
        <f t="shared" si="3"/>
        <v/>
      </c>
    </row>
    <row r="203" spans="6:9" x14ac:dyDescent="0.25">
      <c r="F203" s="29"/>
      <c r="G203" s="29"/>
      <c r="H203" s="29"/>
      <c r="I203" s="29" t="str">
        <f t="shared" si="3"/>
        <v/>
      </c>
    </row>
    <row r="204" spans="6:9" x14ac:dyDescent="0.25">
      <c r="F204" s="29"/>
      <c r="G204" s="29"/>
      <c r="H204" s="29"/>
      <c r="I204" s="29" t="str">
        <f t="shared" si="3"/>
        <v/>
      </c>
    </row>
  </sheetData>
  <mergeCells count="7">
    <mergeCell ref="I3:I4"/>
    <mergeCell ref="F2:H2"/>
    <mergeCell ref="B3:B4"/>
    <mergeCell ref="D3:D4"/>
    <mergeCell ref="F3:F4"/>
    <mergeCell ref="G3:G4"/>
    <mergeCell ref="H3:H4"/>
  </mergeCells>
  <dataValidations count="1">
    <dataValidation type="list" allowBlank="1" showInputMessage="1" showErrorMessage="1" sqref="G5:G204" xr:uid="{00000000-0002-0000-0900-000000000000}">
      <formula1>$B$5:$B$34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Ballet Clássico DUO</vt:lpstr>
      <vt:lpstr>BALLET CLASSICO TRIO</vt:lpstr>
      <vt:lpstr>Danças Urbanas DUO</vt:lpstr>
      <vt:lpstr>DANÇAS URBANAS TRIO</vt:lpstr>
      <vt:lpstr>Estilo Livre DUO</vt:lpstr>
      <vt:lpstr>ESTILO LIVRE TRIO</vt:lpstr>
      <vt:lpstr>JAZZ DUO</vt:lpstr>
      <vt:lpstr>JAZZ TRIO</vt:lpstr>
      <vt:lpstr>EFICIÊNCIA 1ª ETAPA</vt:lpstr>
      <vt:lpstr>LISTAS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Eduardo Zanata</cp:lastModifiedBy>
  <cp:lastPrinted>2022-06-06T22:52:59Z</cp:lastPrinted>
  <dcterms:created xsi:type="dcterms:W3CDTF">2022-05-29T11:52:07Z</dcterms:created>
  <dcterms:modified xsi:type="dcterms:W3CDTF">2026-09-22T18:20:57Z</dcterms:modified>
</cp:coreProperties>
</file>